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https://mafirma.sharepoint.com/teams/AreadeTierras/Documentos compartidos/Propuestas OHL/"/>
    </mc:Choice>
  </mc:AlternateContent>
  <xr:revisionPtr revIDLastSave="0" documentId="8_{BFA9169E-D84F-4922-A7E1-0C0AED2FE985}" xr6:coauthVersionLast="47" xr6:coauthVersionMax="47" xr10:uidLastSave="{00000000-0000-0000-0000-000000000000}"/>
  <bookViews>
    <workbookView xWindow="-108" yWindow="-108" windowWidth="23256" windowHeight="12576" activeTab="1" xr2:uid="{00000000-000D-0000-FFFF-FFFF00000000}"/>
  </bookViews>
  <sheets>
    <sheet name="CONSOLIDADO" sheetId="11" r:id="rId1"/>
    <sheet name="DETALLADO" sheetId="12"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a" localSheetId="0">[1]Compra_54MOD!#REF!</definedName>
    <definedName name="a">[1]Compra_54MOD!#REF!</definedName>
    <definedName name="_xlnm.Print_Area" localSheetId="0">CONSOLIDADO!$A$1:$L$31</definedName>
    <definedName name="CALPH">[2]SHEET1!$M$1:$M$4</definedName>
    <definedName name="CBNPR">[2]SHEET1!$X$1:$X$4</definedName>
    <definedName name="CDCTO">[2]SHEET1!$B$1:$B$4</definedName>
    <definedName name="CDOCO">[2]SHEET1!$C$1:$C$4</definedName>
    <definedName name="CDSC1">[2]SHEET1!$E$1:$E$4</definedName>
    <definedName name="CDSC2">[2]SHEET1!$F$1:$F$4</definedName>
    <definedName name="CKCOO">[2]SHEET1!$A$1:$A$4</definedName>
    <definedName name="CPDDJ">[2]SHEET1!$S$1:$S$4</definedName>
    <definedName name="CPRRC">[2]SHEET1!$Q$1:$Q$4</definedName>
    <definedName name="CPTC">[2]SHEET1!$W$1:$W$4</definedName>
    <definedName name="CUM">[2]SHEET1!$G$1:$G$4</definedName>
    <definedName name="CUORG">[2]SHEET1!$I$1:$I$4</definedName>
    <definedName name="pag_2">[3]Compra_5!$B$69</definedName>
    <definedName name="pag_3">[3]Compra_5!$B$132</definedName>
    <definedName name="total" localSheetId="0">[4]OC215!#REF!</definedName>
    <definedName name="total">[4]OC215!#REF!</definedName>
    <definedName name="total1">[3]Compra_1!$I$311</definedName>
    <definedName name="total10">[3]Compra_10!$I$59</definedName>
    <definedName name="total100" localSheetId="0">[4]OC215!#REF!</definedName>
    <definedName name="total100">[4]OC215!#REF!</definedName>
    <definedName name="total11">[3]Compra_11!$I$161</definedName>
    <definedName name="total12">[3]Compra_12!$I$36</definedName>
    <definedName name="total13">[3]Compra_13!$I$36</definedName>
    <definedName name="total14">[3]Compra_14!$I$32</definedName>
    <definedName name="total15">[3]Compra_15!$I$33</definedName>
    <definedName name="total16">[5]Compra_16!$I$33</definedName>
    <definedName name="total17">[5]Compra_17!$I$47</definedName>
    <definedName name="total18">[5]Compra_18!$I$44</definedName>
    <definedName name="total19">[5]Compra_19!$I$58</definedName>
    <definedName name="total1AMP">[3]Compra_1AMP!$I$36</definedName>
    <definedName name="total1MOD">[3]Compra_1MOD!$G$141</definedName>
    <definedName name="total2">[3]Compra_2!$I$53</definedName>
    <definedName name="total20">[5]Compra_20!$I$34</definedName>
    <definedName name="total21">[5]Compra_21!$I$35</definedName>
    <definedName name="total22">[5]Compra_22!$I$106</definedName>
    <definedName name="total23">[5]Compra_23!$I$101</definedName>
    <definedName name="total24">[5]Compra_24!$I$102</definedName>
    <definedName name="total25">[5]Compra_25!$I$36</definedName>
    <definedName name="total26">[5]Compra_26!$I$102</definedName>
    <definedName name="total27">[5]Compra_27!$I$105</definedName>
    <definedName name="total28">[5]Compra_28!$I$101</definedName>
    <definedName name="total29">[5]Compra_29!$I$106</definedName>
    <definedName name="total3">[3]Compra_3!$I$50</definedName>
    <definedName name="total30">[5]Compra_30!$I$105</definedName>
    <definedName name="total31">[6]Compra_31!$I$102</definedName>
    <definedName name="total32">[6]Compra_32!$I$105</definedName>
    <definedName name="total33">[6]Compra_33!$I$106</definedName>
    <definedName name="total34">[6]Compra_34!$I$46</definedName>
    <definedName name="total35">[6]Compra_35!$I$33</definedName>
    <definedName name="total36">[6]Compra_36!$I$33</definedName>
    <definedName name="total37">[6]Compra_37!$I$47</definedName>
    <definedName name="total38">[6]Compra_38!$I$45</definedName>
    <definedName name="total39">[6]Compra_39!$I$45</definedName>
    <definedName name="total4">[3]Compra_4!$I$33</definedName>
    <definedName name="total40">[6]Compra_40!$I$40</definedName>
    <definedName name="total41">[6]Compra_41!$I$45</definedName>
    <definedName name="total42">[6]Compra_42!$I$46</definedName>
    <definedName name="total43">[6]Compra_43!$I$46</definedName>
    <definedName name="total44">[6]Compra_44!$I$46</definedName>
    <definedName name="total45">[6]Compra_45!$I$112</definedName>
    <definedName name="total45AMP">[6]Compra_45AMP!$I$33</definedName>
    <definedName name="total46">[1]Compra_46!$I$146</definedName>
    <definedName name="total46AMP">[1]Compra_46AMP!$I$33</definedName>
    <definedName name="total47">[1]Compra_47!$I$143</definedName>
    <definedName name="total48">[1]Compra_48!$I$142</definedName>
    <definedName name="total49">[1]Compra_49!$I$44</definedName>
    <definedName name="total5">[3]Compra_5!$I$31</definedName>
    <definedName name="total50">[1]Compra_50!$I$44</definedName>
    <definedName name="total50AMP">[1]Compra_50AMP!$I$44</definedName>
    <definedName name="total51">[1]Compra_51!$I$44</definedName>
    <definedName name="total52">[1]Compra_52!$I$44</definedName>
    <definedName name="total52AMP" localSheetId="0">#REF!</definedName>
    <definedName name="total52AMP">#REF!</definedName>
    <definedName name="total53">[1]Compra_53!$I$52</definedName>
    <definedName name="total54">[1]Compra_54!$I$52</definedName>
    <definedName name="total54MOD" localSheetId="0">[1]Compra_54MOD!#REF!</definedName>
    <definedName name="total54MOD">[1]Compra_54MOD!#REF!</definedName>
    <definedName name="total55">[1]Compra_55!$I$46</definedName>
    <definedName name="total56">[1]Compra_56!$I$46</definedName>
    <definedName name="total57">[1]Compra_57!$I$46</definedName>
    <definedName name="total57AMP">[1]Compra_57AMP!$I$39</definedName>
    <definedName name="total58">[1]Compra_58!$I$59</definedName>
    <definedName name="total59">[1]Compra_59!$I$91</definedName>
    <definedName name="total6">[3]Compra_6!$I$32</definedName>
    <definedName name="total60">[1]Compra_60!$I$34</definedName>
    <definedName name="total61">[7]Compra_61!$I$40</definedName>
    <definedName name="total62">[7]Compra_62!$I$33</definedName>
    <definedName name="total63">[7]Compra_63!$I$35</definedName>
    <definedName name="total64">[7]Compra_64!$I$33</definedName>
    <definedName name="total65">[7]Compra_65!$I$36</definedName>
    <definedName name="total66">[7]Compra_66!$I$36</definedName>
    <definedName name="total67">[7]Compra_67!$I$33</definedName>
    <definedName name="total68">[7]Compra_68!$I$36</definedName>
    <definedName name="total69">[7]Compra_69!$I$36</definedName>
    <definedName name="total7">[3]Compra_7!$I$31</definedName>
    <definedName name="total70">[7]Compra_70!$I$36</definedName>
    <definedName name="total70AMP">[7]Compra_70AMP!$I$36</definedName>
    <definedName name="total71">[7]Compra_71!$I$38</definedName>
    <definedName name="total72">[7]Compra_72!$I$33</definedName>
    <definedName name="total73">[7]Compra_73!$I$40</definedName>
    <definedName name="total74">[7]Compra_74!$I$36</definedName>
    <definedName name="total75">[7]Compra_75!$I$59</definedName>
    <definedName name="total8">[3]Compra_8!$I$31</definedName>
    <definedName name="total82" localSheetId="0">[4]OC215!#REF!</definedName>
    <definedName name="total82">[4]OC215!#REF!</definedName>
    <definedName name="total83">[8]Compra_136!$I$32</definedName>
    <definedName name="total85" localSheetId="0">[4]OC215!#REF!</definedName>
    <definedName name="total85">[4]OC215!#REF!</definedName>
    <definedName name="total9">[3]Compra_9!$I$43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34" i="12" l="1"/>
  <c r="L33" i="12"/>
  <c r="L16" i="12" l="1"/>
  <c r="E15" i="11" l="1"/>
  <c r="C15" i="11"/>
  <c r="C18" i="11" l="1"/>
  <c r="C17" i="11"/>
  <c r="C16" i="11"/>
  <c r="E18" i="11"/>
  <c r="E17" i="11"/>
  <c r="E16" i="11"/>
  <c r="L20" i="12" l="1"/>
  <c r="L22" i="12"/>
  <c r="L23" i="12"/>
  <c r="L25" i="12"/>
  <c r="M17" i="11" s="1"/>
  <c r="L26" i="12"/>
  <c r="L28" i="12"/>
  <c r="L29" i="12"/>
  <c r="L30" i="12"/>
  <c r="L31" i="12"/>
  <c r="L17" i="12"/>
  <c r="L19" i="12"/>
  <c r="L18" i="12"/>
  <c r="M15" i="11" l="1"/>
  <c r="M18" i="11"/>
  <c r="M16" i="11"/>
  <c r="L32" i="12"/>
  <c r="L35" i="12" l="1"/>
  <c r="P33" i="12" l="1"/>
  <c r="P34" i="12"/>
  <c r="L36" i="12"/>
  <c r="L37" i="12" s="1"/>
  <c r="H46" i="12" s="1"/>
  <c r="M33" i="12"/>
  <c r="L15" i="11" s="1"/>
  <c r="H45" i="12" l="1"/>
  <c r="L16" i="11"/>
  <c r="L17" i="11"/>
  <c r="L18" i="11"/>
  <c r="L19" i="11" l="1"/>
  <c r="L20" i="11" l="1"/>
  <c r="L21" i="11" s="1"/>
  <c r="H30" i="11" s="1"/>
  <c r="H29" i="11" l="1"/>
</calcChain>
</file>

<file path=xl/sharedStrings.xml><?xml version="1.0" encoding="utf-8"?>
<sst xmlns="http://schemas.openxmlformats.org/spreadsheetml/2006/main" count="99" uniqueCount="66">
  <si>
    <t>Razon Social:</t>
  </si>
  <si>
    <t>Domicilio:</t>
  </si>
  <si>
    <t>Teléfono/Fax:</t>
  </si>
  <si>
    <t>Contacto:</t>
  </si>
  <si>
    <t>U/M</t>
  </si>
  <si>
    <t>CANTIDAD</t>
  </si>
  <si>
    <t>DESCRIPCION</t>
  </si>
  <si>
    <t>COTIZADO</t>
  </si>
  <si>
    <t>FORMA DE PAGO</t>
  </si>
  <si>
    <t>ANTICIPO</t>
  </si>
  <si>
    <t>ITEM</t>
  </si>
  <si>
    <t>CONDICIONES GENERALES:</t>
  </si>
  <si>
    <t>MONEDA</t>
  </si>
  <si>
    <t>RETENCION POR GARANTIA (5%)</t>
  </si>
  <si>
    <t>FIANZA DE FIEL CUMPLIMIENTO (10%)</t>
  </si>
  <si>
    <t>Prec. Total</t>
  </si>
  <si>
    <t>Prec. 
Unit.</t>
  </si>
  <si>
    <t>DATOS DEL OFERTANTE:</t>
  </si>
  <si>
    <t>Fecha de
versión</t>
  </si>
  <si>
    <t>RV.00</t>
  </si>
  <si>
    <t>PLAZO DE EJECUCION TRABAJOS EN OBRA (DIAS)</t>
  </si>
  <si>
    <t>PLANTILLA DE PRESUPUESTO</t>
  </si>
  <si>
    <t>Obra: Defensas Ribereñas Río Lacramarca</t>
  </si>
  <si>
    <t>Dirección: Nuevo Chimbote - Ancash</t>
  </si>
  <si>
    <t>FECHA LIMITE
ENTREGA OFERTA:</t>
  </si>
  <si>
    <t>COSTO DIRECTO</t>
  </si>
  <si>
    <t>GASTOS GENERALES</t>
  </si>
  <si>
    <t>UTILIDADES</t>
  </si>
  <si>
    <t>GLB</t>
  </si>
  <si>
    <t>SUB TOTAL</t>
  </si>
  <si>
    <t>IGV</t>
  </si>
  <si>
    <t>IMPORTE TOTAL</t>
  </si>
  <si>
    <t>OFERTADO</t>
  </si>
  <si>
    <t>TOTAL</t>
  </si>
  <si>
    <t>Reportes diarios de desarrollo de actividades</t>
  </si>
  <si>
    <t>Plan de Trabajo (Ejes de Trabajo, Lineamientos, Estrategias, Cronograma): 25 días desde the kick off meeting</t>
  </si>
  <si>
    <t>Informe Final de la implementación y ejecución del Plan de la Buena Vecindad y Relaciones Públicas y la Resolución de Aprobación o Informe Técnico de Aprobación por parte de la ARCC</t>
  </si>
  <si>
    <t>Envío mensual de la ejecución presupuestaria (anexado al reporte mensual), donde se detalle los gastos realizados por la implementación de los programas o iniciativas sociales.</t>
  </si>
  <si>
    <t>Registro histórico fotográfico y videográfico.</t>
  </si>
  <si>
    <t>PLAN DE BUENA VECINDAD Y RELACIONES PÚBLICAS</t>
  </si>
  <si>
    <t>ENTREGABLES RECURRENTES</t>
  </si>
  <si>
    <t>ENTREGABLES COMUNICADOR</t>
  </si>
  <si>
    <t>DESCRIPCIÓN</t>
  </si>
  <si>
    <t>Planifcador mensual de actividades</t>
  </si>
  <si>
    <t>Razón Social:</t>
  </si>
  <si>
    <t>Precio. 
Unit.</t>
  </si>
  <si>
    <t>Reporte de acciones previstas por semana</t>
  </si>
  <si>
    <t>INFORMES, REPORTES Y HERRAMIENTAS</t>
  </si>
  <si>
    <t>Plan de comunicación según el mapa de actores</t>
  </si>
  <si>
    <t>MIRANDA &amp; AMADO ABOGADOS S.CIVIL DE R.L.</t>
  </si>
  <si>
    <t>Av. Larco 1301, Piso 20, Miraflores - Lima</t>
  </si>
  <si>
    <r>
      <t xml:space="preserve">Agenda social del territorio (Aniversarios, fechas cívicas, fiestas, elecciones, etc.) - </t>
    </r>
    <r>
      <rPr>
        <i/>
        <sz val="12"/>
        <color theme="1"/>
        <rFont val="Calibri"/>
        <family val="2"/>
        <scheme val="minor"/>
      </rPr>
      <t>Cada 6 meses</t>
    </r>
  </si>
  <si>
    <t>Soles</t>
  </si>
  <si>
    <t>Transferencia Bancaria</t>
  </si>
  <si>
    <t>No se requiere anticipo</t>
  </si>
  <si>
    <r>
      <t xml:space="preserve">Mapa de actores (Influencia / poder)_Cada 15 días  - </t>
    </r>
    <r>
      <rPr>
        <i/>
        <sz val="12"/>
        <color theme="1"/>
        <rFont val="Calibri"/>
        <family val="2"/>
        <scheme val="minor"/>
      </rPr>
      <t>Incluye matrices de poder-interés*</t>
    </r>
  </si>
  <si>
    <r>
      <t xml:space="preserve">Informes mensuales sobre el desarrollo de actividades (Plan de Buena Vecindad y las Relaciones Públicas, aprobado por la ARCC) - </t>
    </r>
    <r>
      <rPr>
        <i/>
        <sz val="12"/>
        <color theme="1"/>
        <rFont val="Calibri"/>
        <family val="2"/>
        <scheme val="minor"/>
      </rPr>
      <t>Esto incluye informes de conflictos y situaciones de crisis, en caso aplique</t>
    </r>
  </si>
  <si>
    <t>760 días (25 meses)</t>
  </si>
  <si>
    <t>Actualización matriz de riesgos sociales: Esta entrega se hará de manera mensual, sin embargo, es modificable, de acuerdo con la demanda del proyecto</t>
  </si>
  <si>
    <t>PLAN DE BUENA VECINDAD Y RELACIONES PÚBLICAS(*)</t>
  </si>
  <si>
    <r>
      <t>Matriz de conflictos (cada 15 días)</t>
    </r>
    <r>
      <rPr>
        <b/>
        <sz val="12"/>
        <color theme="1"/>
        <rFont val="Calibri"/>
        <family val="2"/>
        <scheme val="minor"/>
      </rPr>
      <t>(**)</t>
    </r>
    <r>
      <rPr>
        <sz val="12"/>
        <color theme="1"/>
        <rFont val="Calibri"/>
        <family val="2"/>
        <scheme val="minor"/>
      </rPr>
      <t xml:space="preserve">
</t>
    </r>
    <r>
      <rPr>
        <i/>
        <sz val="12"/>
        <color theme="1"/>
        <rFont val="Calibri"/>
        <family val="2"/>
        <scheme val="minor"/>
      </rPr>
      <t>A partir de la segunda quincena</t>
    </r>
  </si>
  <si>
    <t>ENTREGABLES ÚNICOS(***)</t>
  </si>
  <si>
    <t>jmazure@mafirma.com.pe</t>
  </si>
  <si>
    <r>
      <rPr>
        <b/>
        <sz val="10"/>
        <rFont val="Arial"/>
        <family val="2"/>
      </rPr>
      <t xml:space="preserve">(**) </t>
    </r>
    <r>
      <rPr>
        <sz val="10"/>
        <rFont val="Arial"/>
        <family val="2"/>
      </rPr>
      <t>La matriz de conflictos y el mapa de actores se presentarán a partir de la segunda quincena. Ello, debido a que la primera semana de trabajo será para la movilización del equipo a campo.</t>
    </r>
  </si>
  <si>
    <r>
      <rPr>
        <b/>
        <sz val="10"/>
        <rFont val="Arial"/>
        <family val="2"/>
      </rPr>
      <t>(***)</t>
    </r>
    <r>
      <rPr>
        <sz val="10"/>
        <rFont val="Arial"/>
        <family val="2"/>
      </rPr>
      <t xml:space="preserve"> Se consideran estos dos (2) documentos con frecuencia anual. El Plan de Trabajo se presentará al final del Mes 1 y al final del Mes 13. Por su parte,  el Informe Anual Final se presentará al final del Mes 13 y al final del Mes 25.</t>
    </r>
  </si>
  <si>
    <r>
      <rPr>
        <b/>
        <sz val="10"/>
        <rFont val="Arial"/>
        <family val="2"/>
      </rPr>
      <t xml:space="preserve">(*) </t>
    </r>
    <r>
      <rPr>
        <sz val="10"/>
        <rFont val="Arial"/>
        <family val="2"/>
      </rPr>
      <t>Para la elaboración de la presente propuesta se han considerado que la cantidad de entregables consignados en la columna "C" será el mínimo requerido por OHLA durante el plazo de los Servicios. En caso dicho número de entregables varíe, la presente propuesta deberá ser revisada y debidamente actualizada.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</si>
</sst>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 #,##0.00_ ;_ * \-#,##0.00_ ;_ * &quot;-&quot;??_ ;_ @_ "/>
    <numFmt numFmtId="165" formatCode="_(* #,##0.00_);_(* \(#,##0.00\);_(* &quot;-&quot;??_);_(@_)"/>
    <numFmt numFmtId="166" formatCode="_(&quot;S/.&quot;\ * #,##0.00_);_(&quot;S/.&quot;\ * \(#,##0.00\);_(&quot;S/.&quot;\ * &quot;-&quot;??_);_(@_)"/>
    <numFmt numFmtId="167" formatCode="_ [$€-2]* #,##0.00_ ;_ [$€-2]* \-#,##0.00_ ;_ [$€-2]* &quot;-&quot;??_ "/>
    <numFmt numFmtId="168" formatCode="0.0%"/>
  </numFmts>
  <fonts count="7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name val="Arial"/>
      <family val="2"/>
    </font>
    <font>
      <u/>
      <sz val="11"/>
      <color theme="10"/>
      <name val="Calibri"/>
      <family val="2"/>
    </font>
    <font>
      <sz val="8"/>
      <color theme="1"/>
      <name val="Calibri"/>
      <family val="2"/>
      <scheme val="minor"/>
    </font>
    <font>
      <sz val="9"/>
      <color indexed="10"/>
      <name val="Geneva"/>
    </font>
    <font>
      <sz val="12"/>
      <color theme="1"/>
      <name val="Arial"/>
      <family val="2"/>
    </font>
    <font>
      <b/>
      <sz val="14"/>
      <color theme="1"/>
      <name val="Calibri"/>
      <family val="2"/>
      <scheme val="minor"/>
    </font>
    <font>
      <sz val="12"/>
      <color indexed="8"/>
      <name val="Arial"/>
      <family val="2"/>
    </font>
    <font>
      <sz val="14"/>
      <color theme="1"/>
      <name val="Calibri"/>
      <family val="2"/>
      <scheme val="minor"/>
    </font>
    <font>
      <sz val="14"/>
      <color theme="0"/>
      <name val="Calibri"/>
      <family val="2"/>
      <scheme val="minor"/>
    </font>
    <font>
      <sz val="14"/>
      <color rgb="FF006100"/>
      <name val="Calibri"/>
      <family val="2"/>
      <scheme val="minor"/>
    </font>
    <font>
      <b/>
      <sz val="14"/>
      <color rgb="FFFA7D00"/>
      <name val="Calibri"/>
      <family val="2"/>
      <scheme val="minor"/>
    </font>
    <font>
      <b/>
      <sz val="14"/>
      <color theme="0"/>
      <name val="Calibri"/>
      <family val="2"/>
      <scheme val="minor"/>
    </font>
    <font>
      <sz val="14"/>
      <color rgb="FFFA7D00"/>
      <name val="Calibri"/>
      <family val="2"/>
      <scheme val="minor"/>
    </font>
    <font>
      <sz val="14"/>
      <color rgb="FF3F3F76"/>
      <name val="Calibri"/>
      <family val="2"/>
      <scheme val="minor"/>
    </font>
    <font>
      <sz val="14"/>
      <color rgb="FF9C0006"/>
      <name val="Calibri"/>
      <family val="2"/>
      <scheme val="minor"/>
    </font>
    <font>
      <sz val="14"/>
      <color rgb="FF9C6500"/>
      <name val="Calibri"/>
      <family val="2"/>
      <scheme val="minor"/>
    </font>
    <font>
      <b/>
      <sz val="14"/>
      <color rgb="FF3F3F3F"/>
      <name val="Calibri"/>
      <family val="2"/>
      <scheme val="minor"/>
    </font>
    <font>
      <sz val="14"/>
      <color rgb="FFFF0000"/>
      <name val="Calibri"/>
      <family val="2"/>
      <scheme val="minor"/>
    </font>
    <font>
      <i/>
      <sz val="14"/>
      <color rgb="FF7F7F7F"/>
      <name val="Calibri"/>
      <family val="2"/>
      <scheme val="minor"/>
    </font>
    <font>
      <sz val="10"/>
      <name val="Helv"/>
      <family val="2"/>
    </font>
    <font>
      <b/>
      <u/>
      <sz val="10"/>
      <name val="Arial"/>
      <family val="2"/>
    </font>
    <font>
      <u/>
      <sz val="10"/>
      <name val="Arial"/>
      <family val="2"/>
    </font>
    <font>
      <b/>
      <sz val="10"/>
      <name val="Arial"/>
      <family val="2"/>
    </font>
    <font>
      <sz val="10"/>
      <name val="Arial Narrow"/>
      <family val="2"/>
    </font>
    <font>
      <sz val="12"/>
      <name val="Arial"/>
      <family val="2"/>
    </font>
    <font>
      <u/>
      <sz val="10"/>
      <color theme="10"/>
      <name val="Arial"/>
      <family val="2"/>
    </font>
    <font>
      <sz val="11"/>
      <name val="Arial Narrow"/>
      <family val="2"/>
    </font>
    <font>
      <b/>
      <sz val="11"/>
      <name val="Arial Narrow"/>
      <family val="2"/>
    </font>
    <font>
      <sz val="8"/>
      <color indexed="56"/>
      <name val="Arial Narrow"/>
      <family val="2"/>
    </font>
    <font>
      <sz val="11"/>
      <name val="Arial"/>
      <family val="2"/>
    </font>
    <font>
      <b/>
      <u/>
      <sz val="11"/>
      <name val="Arial"/>
      <family val="2"/>
    </font>
    <font>
      <b/>
      <sz val="11"/>
      <name val="Arial"/>
      <family val="2"/>
    </font>
    <font>
      <sz val="11"/>
      <color theme="1"/>
      <name val="Arial"/>
      <family val="2"/>
    </font>
    <font>
      <b/>
      <sz val="12"/>
      <name val="Arial"/>
      <family val="2"/>
    </font>
    <font>
      <b/>
      <sz val="14"/>
      <name val="Arial"/>
      <family val="2"/>
    </font>
    <font>
      <u/>
      <sz val="11"/>
      <color theme="10"/>
      <name val="Calibri"/>
      <family val="2"/>
      <scheme val="minor"/>
    </font>
    <font>
      <b/>
      <sz val="36"/>
      <name val="Arial"/>
      <family val="2"/>
    </font>
    <font>
      <b/>
      <u/>
      <sz val="14"/>
      <color theme="0"/>
      <name val="Arial"/>
      <family val="2"/>
    </font>
    <font>
      <b/>
      <sz val="12"/>
      <color theme="0"/>
      <name val="Arial"/>
      <family val="2"/>
    </font>
    <font>
      <b/>
      <sz val="14"/>
      <color theme="0"/>
      <name val="Arial"/>
      <family val="2"/>
    </font>
    <font>
      <b/>
      <sz val="16"/>
      <color theme="0"/>
      <name val="Arial"/>
      <family val="2"/>
    </font>
    <font>
      <b/>
      <u/>
      <sz val="12"/>
      <name val="Arial"/>
      <family val="2"/>
    </font>
    <font>
      <sz val="12"/>
      <color rgb="FF000000"/>
      <name val="Arial"/>
      <family val="2"/>
    </font>
    <font>
      <sz val="12"/>
      <color theme="1"/>
      <name val="Calibri"/>
      <family val="2"/>
      <scheme val="minor"/>
    </font>
    <font>
      <b/>
      <i/>
      <sz val="11"/>
      <name val="Arial"/>
      <family val="2"/>
    </font>
    <font>
      <b/>
      <u/>
      <sz val="18"/>
      <color theme="0"/>
      <name val="Calibri"/>
      <family val="2"/>
      <scheme val="minor"/>
    </font>
    <font>
      <b/>
      <sz val="18"/>
      <color theme="0"/>
      <name val="Calibri"/>
      <family val="2"/>
      <scheme val="minor"/>
    </font>
    <font>
      <b/>
      <u/>
      <sz val="16"/>
      <color theme="0"/>
      <name val="Arial"/>
      <family val="2"/>
    </font>
    <font>
      <sz val="8"/>
      <name val="Calibri"/>
      <family val="2"/>
      <scheme val="minor"/>
    </font>
    <font>
      <sz val="10"/>
      <color theme="1"/>
      <name val="Arial"/>
      <family val="2"/>
    </font>
    <font>
      <sz val="14"/>
      <name val="Arial"/>
      <family val="2"/>
    </font>
    <font>
      <sz val="14"/>
      <color theme="1"/>
      <name val="Arial"/>
      <family val="2"/>
    </font>
    <font>
      <sz val="16"/>
      <color theme="1"/>
      <name val="Calibri"/>
      <family val="2"/>
      <scheme val="minor"/>
    </font>
    <font>
      <i/>
      <sz val="10"/>
      <color theme="1"/>
      <name val="Arial"/>
      <family val="2"/>
    </font>
    <font>
      <b/>
      <sz val="14"/>
      <color theme="1"/>
      <name val="Calibri"/>
      <family val="2"/>
    </font>
    <font>
      <i/>
      <sz val="12"/>
      <color theme="1"/>
      <name val="Calibri"/>
      <family val="2"/>
      <scheme val="minor"/>
    </font>
    <font>
      <b/>
      <sz val="18"/>
      <color theme="0"/>
      <name val="Arial"/>
      <family val="2"/>
    </font>
    <font>
      <b/>
      <sz val="18"/>
      <name val="Calibri"/>
      <family val="2"/>
      <scheme val="minor"/>
    </font>
    <font>
      <b/>
      <sz val="12"/>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29327B"/>
        <bgColor indexed="64"/>
      </patternFill>
    </fill>
    <fill>
      <patternFill patternType="solid">
        <fgColor rgb="FF00A896"/>
        <bgColor indexed="64"/>
      </patternFill>
    </fill>
  </fills>
  <borders count="5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bottom/>
      <diagonal/>
    </border>
    <border>
      <left style="thin">
        <color indexed="64"/>
      </left>
      <right style="medium">
        <color indexed="64"/>
      </right>
      <top/>
      <bottom/>
      <diagonal/>
    </border>
  </borders>
  <cellStyleXfs count="21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0" fontId="19" fillId="0" borderId="0"/>
    <xf numFmtId="0" fontId="20" fillId="0" borderId="0" applyNumberFormat="0" applyFill="0" applyBorder="0" applyAlignment="0" applyProtection="0">
      <alignment vertical="top"/>
      <protection locked="0"/>
    </xf>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6"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21" fillId="0" borderId="0"/>
    <xf numFmtId="164" fontId="21" fillId="0" borderId="0" applyFont="0" applyFill="0" applyBorder="0" applyAlignment="0" applyProtection="0"/>
    <xf numFmtId="0" fontId="19" fillId="0" borderId="0"/>
    <xf numFmtId="167" fontId="22"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0" fontId="19" fillId="0" borderId="0"/>
    <xf numFmtId="0" fontId="19" fillId="0" borderId="0"/>
    <xf numFmtId="0" fontId="19" fillId="0" borderId="0" applyFill="0" applyBorder="0"/>
    <xf numFmtId="0" fontId="19" fillId="0" borderId="0"/>
    <xf numFmtId="0" fontId="23" fillId="0" borderId="0"/>
    <xf numFmtId="0" fontId="19" fillId="0" borderId="0"/>
    <xf numFmtId="0" fontId="23" fillId="0" borderId="0"/>
    <xf numFmtId="0" fontId="19" fillId="0" borderId="0" applyFill="0" applyBorder="0"/>
    <xf numFmtId="0" fontId="19" fillId="0" borderId="0"/>
    <xf numFmtId="0" fontId="19" fillId="0" borderId="0"/>
    <xf numFmtId="0" fontId="19" fillId="0" borderId="0" applyFill="0" applyBorder="0"/>
    <xf numFmtId="0" fontId="19" fillId="0" borderId="0"/>
    <xf numFmtId="0" fontId="23" fillId="0" borderId="0"/>
    <xf numFmtId="0" fontId="19" fillId="0" borderId="0" applyFill="0" applyBorder="0"/>
    <xf numFmtId="0" fontId="18" fillId="0" borderId="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17" fillId="12"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17" fillId="16"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17" fillId="20"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17" fillId="24"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17" fillId="28" borderId="0" applyNumberFormat="0" applyBorder="0" applyAlignment="0" applyProtection="0"/>
    <xf numFmtId="0" fontId="27" fillId="32" borderId="0" applyNumberFormat="0" applyBorder="0" applyAlignment="0" applyProtection="0"/>
    <xf numFmtId="0" fontId="27" fillId="32" borderId="0" applyNumberFormat="0" applyBorder="0" applyAlignment="0" applyProtection="0"/>
    <xf numFmtId="0" fontId="27" fillId="32" borderId="0" applyNumberFormat="0" applyBorder="0" applyAlignment="0" applyProtection="0"/>
    <xf numFmtId="0" fontId="17" fillId="3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6" fillId="2" borderId="0" applyNumberFormat="0" applyBorder="0" applyAlignment="0" applyProtection="0"/>
    <xf numFmtId="0" fontId="29" fillId="6" borderId="4" applyNumberFormat="0" applyAlignment="0" applyProtection="0"/>
    <xf numFmtId="0" fontId="29" fillId="6" borderId="4" applyNumberFormat="0" applyAlignment="0" applyProtection="0"/>
    <xf numFmtId="0" fontId="29" fillId="6" borderId="4" applyNumberFormat="0" applyAlignment="0" applyProtection="0"/>
    <xf numFmtId="0" fontId="11" fillId="6" borderId="4" applyNumberFormat="0" applyAlignment="0" applyProtection="0"/>
    <xf numFmtId="0" fontId="30" fillId="7" borderId="7" applyNumberFormat="0" applyAlignment="0" applyProtection="0"/>
    <xf numFmtId="0" fontId="30" fillId="7" borderId="7" applyNumberFormat="0" applyAlignment="0" applyProtection="0"/>
    <xf numFmtId="0" fontId="30" fillId="7" borderId="7" applyNumberFormat="0" applyAlignment="0" applyProtection="0"/>
    <xf numFmtId="0" fontId="13" fillId="7" borderId="7" applyNumberFormat="0" applyAlignment="0" applyProtection="0"/>
    <xf numFmtId="0" fontId="31" fillId="0" borderId="6" applyNumberFormat="0" applyFill="0" applyAlignment="0" applyProtection="0"/>
    <xf numFmtId="0" fontId="31" fillId="0" borderId="6" applyNumberFormat="0" applyFill="0" applyAlignment="0" applyProtection="0"/>
    <xf numFmtId="0" fontId="31" fillId="0" borderId="6" applyNumberFormat="0" applyFill="0" applyAlignment="0" applyProtection="0"/>
    <xf numFmtId="0" fontId="12" fillId="0" borderId="6" applyNumberFormat="0" applyFill="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17" fillId="9"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17" fillId="13"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17" fillId="17"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17" fillId="21"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17" fillId="25" borderId="0" applyNumberFormat="0" applyBorder="0" applyAlignment="0" applyProtection="0"/>
    <xf numFmtId="0" fontId="27" fillId="29" borderId="0" applyNumberFormat="0" applyBorder="0" applyAlignment="0" applyProtection="0"/>
    <xf numFmtId="0" fontId="27" fillId="29" borderId="0" applyNumberFormat="0" applyBorder="0" applyAlignment="0" applyProtection="0"/>
    <xf numFmtId="0" fontId="27" fillId="29" borderId="0" applyNumberFormat="0" applyBorder="0" applyAlignment="0" applyProtection="0"/>
    <xf numFmtId="0" fontId="17" fillId="29" borderId="0" applyNumberFormat="0" applyBorder="0" applyAlignment="0" applyProtection="0"/>
    <xf numFmtId="0" fontId="32" fillId="5" borderId="4" applyNumberFormat="0" applyAlignment="0" applyProtection="0"/>
    <xf numFmtId="0" fontId="32" fillId="5" borderId="4" applyNumberFormat="0" applyAlignment="0" applyProtection="0"/>
    <xf numFmtId="0" fontId="32" fillId="5" borderId="4" applyNumberFormat="0" applyAlignment="0" applyProtection="0"/>
    <xf numFmtId="0" fontId="9" fillId="5" borderId="4" applyNumberFormat="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7" fillId="3" borderId="0" applyNumberFormat="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9"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8" fillId="4" borderId="0" applyNumberFormat="0" applyBorder="0" applyAlignment="0" applyProtection="0"/>
    <xf numFmtId="0" fontId="18" fillId="0" borderId="0"/>
    <xf numFmtId="0" fontId="19" fillId="0" borderId="0"/>
    <xf numFmtId="0" fontId="18" fillId="0" borderId="0"/>
    <xf numFmtId="0" fontId="25" fillId="0" borderId="0"/>
    <xf numFmtId="0" fontId="25" fillId="0" borderId="0"/>
    <xf numFmtId="0" fontId="19" fillId="0" borderId="0"/>
    <xf numFmtId="0" fontId="19" fillId="0" borderId="0"/>
    <xf numFmtId="0" fontId="19" fillId="0" borderId="0"/>
    <xf numFmtId="0" fontId="1" fillId="0" borderId="0"/>
    <xf numFmtId="0" fontId="1" fillId="0" borderId="0"/>
    <xf numFmtId="0" fontId="19" fillId="0" borderId="0"/>
    <xf numFmtId="0" fontId="18" fillId="0" borderId="0"/>
    <xf numFmtId="0" fontId="26" fillId="0" borderId="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 fillId="8" borderId="8" applyNumberFormat="0" applyFont="0" applyAlignment="0" applyProtection="0"/>
    <xf numFmtId="0" fontId="35" fillId="6" borderId="5" applyNumberFormat="0" applyAlignment="0" applyProtection="0"/>
    <xf numFmtId="0" fontId="35" fillId="6" borderId="5" applyNumberFormat="0" applyAlignment="0" applyProtection="0"/>
    <xf numFmtId="0" fontId="35" fillId="6" borderId="5" applyNumberFormat="0" applyAlignment="0" applyProtection="0"/>
    <xf numFmtId="0" fontId="10" fillId="6" borderId="5" applyNumberFormat="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5" fillId="0" borderId="0" applyNumberFormat="0" applyFill="0" applyBorder="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16" fillId="0" borderId="9" applyNumberFormat="0" applyFill="0" applyAlignment="0" applyProtection="0"/>
    <xf numFmtId="0" fontId="19" fillId="0" borderId="0"/>
    <xf numFmtId="0" fontId="19" fillId="0" borderId="0"/>
    <xf numFmtId="0" fontId="44" fillId="0" borderId="0" applyNumberFormat="0" applyFill="0" applyBorder="0" applyAlignment="0" applyProtection="0"/>
    <xf numFmtId="0" fontId="1" fillId="0" borderId="0"/>
    <xf numFmtId="164" fontId="1" fillId="0" borderId="0" applyFont="0" applyFill="0" applyBorder="0" applyAlignment="0" applyProtection="0"/>
    <xf numFmtId="0" fontId="54" fillId="0" borderId="0" applyNumberFormat="0" applyFill="0" applyBorder="0" applyAlignment="0" applyProtection="0"/>
    <xf numFmtId="9" fontId="1" fillId="0" borderId="0" applyFont="0" applyFill="0" applyBorder="0" applyAlignment="0" applyProtection="0"/>
  </cellStyleXfs>
  <cellXfs count="212">
    <xf numFmtId="0" fontId="0" fillId="0" borderId="0" xfId="0"/>
    <xf numFmtId="0" fontId="19" fillId="0" borderId="19" xfId="33" applyBorder="1"/>
    <xf numFmtId="0" fontId="38" fillId="0" borderId="0" xfId="33" applyFont="1"/>
    <xf numFmtId="0" fontId="19" fillId="0" borderId="35" xfId="33" applyBorder="1"/>
    <xf numFmtId="0" fontId="45" fillId="0" borderId="0" xfId="33" applyFont="1"/>
    <xf numFmtId="0" fontId="46" fillId="0" borderId="0" xfId="33" applyFont="1" applyAlignment="1">
      <alignment horizontal="left"/>
    </xf>
    <xf numFmtId="0" fontId="19" fillId="0" borderId="0" xfId="33" applyAlignment="1">
      <alignment horizontal="center"/>
    </xf>
    <xf numFmtId="0" fontId="19" fillId="0" borderId="0" xfId="33"/>
    <xf numFmtId="0" fontId="41" fillId="0" borderId="0" xfId="33" applyFont="1"/>
    <xf numFmtId="0" fontId="38" fillId="0" borderId="0" xfId="33" applyFont="1" applyAlignment="1">
      <alignment vertical="center" wrapText="1"/>
    </xf>
    <xf numFmtId="0" fontId="41" fillId="0" borderId="0" xfId="33" applyFont="1" applyAlignment="1">
      <alignment horizontal="center" vertical="center" wrapText="1"/>
    </xf>
    <xf numFmtId="0" fontId="41" fillId="0" borderId="0" xfId="33" applyFont="1" applyAlignment="1">
      <alignment vertical="center" wrapText="1"/>
    </xf>
    <xf numFmtId="0" fontId="19" fillId="0" borderId="0" xfId="33" applyAlignment="1">
      <alignment horizontal="center" vertical="center" wrapText="1"/>
    </xf>
    <xf numFmtId="0" fontId="19" fillId="0" borderId="0" xfId="33" applyAlignment="1">
      <alignment vertical="center" wrapText="1"/>
    </xf>
    <xf numFmtId="0" fontId="19" fillId="0" borderId="0" xfId="33" applyAlignment="1">
      <alignment horizontal="left" indent="1"/>
    </xf>
    <xf numFmtId="0" fontId="38" fillId="0" borderId="0" xfId="33" applyFont="1" applyAlignment="1">
      <alignment vertical="center"/>
    </xf>
    <xf numFmtId="0" fontId="19" fillId="0" borderId="0" xfId="33" applyAlignment="1">
      <alignment vertical="center"/>
    </xf>
    <xf numFmtId="0" fontId="41" fillId="0" borderId="0" xfId="33" applyFont="1" applyAlignment="1">
      <alignment horizontal="right"/>
    </xf>
    <xf numFmtId="0" fontId="41" fillId="0" borderId="0" xfId="33" applyFont="1" applyAlignment="1">
      <alignment horizontal="right" vertical="center"/>
    </xf>
    <xf numFmtId="0" fontId="19" fillId="0" borderId="0" xfId="33" applyAlignment="1">
      <alignment horizontal="center" vertical="center"/>
    </xf>
    <xf numFmtId="0" fontId="47" fillId="0" borderId="0" xfId="33" applyFont="1"/>
    <xf numFmtId="0" fontId="42" fillId="0" borderId="0" xfId="33" applyFont="1"/>
    <xf numFmtId="0" fontId="49" fillId="0" borderId="0" xfId="33" applyFont="1" applyAlignment="1">
      <alignment horizontal="left"/>
    </xf>
    <xf numFmtId="0" fontId="49" fillId="0" borderId="15" xfId="33" applyFont="1" applyBorder="1" applyAlignment="1">
      <alignment horizontal="left"/>
    </xf>
    <xf numFmtId="0" fontId="40" fillId="0" borderId="16" xfId="33" applyFont="1" applyBorder="1" applyAlignment="1">
      <alignment horizontal="center"/>
    </xf>
    <xf numFmtId="0" fontId="40" fillId="0" borderId="17" xfId="33" applyFont="1" applyBorder="1" applyAlignment="1">
      <alignment horizontal="centerContinuous"/>
    </xf>
    <xf numFmtId="0" fontId="51" fillId="0" borderId="17" xfId="0" applyFont="1" applyBorder="1"/>
    <xf numFmtId="0" fontId="40" fillId="0" borderId="17" xfId="33" applyFont="1" applyBorder="1" applyAlignment="1">
      <alignment horizontal="center"/>
    </xf>
    <xf numFmtId="0" fontId="40" fillId="0" borderId="18" xfId="33" applyFont="1" applyBorder="1" applyAlignment="1">
      <alignment horizontal="center"/>
    </xf>
    <xf numFmtId="0" fontId="19" fillId="0" borderId="19" xfId="33" applyBorder="1" applyAlignment="1">
      <alignment vertical="center"/>
    </xf>
    <xf numFmtId="0" fontId="40" fillId="0" borderId="0" xfId="33" applyFont="1"/>
    <xf numFmtId="0" fontId="19" fillId="0" borderId="15" xfId="33" applyBorder="1"/>
    <xf numFmtId="0" fontId="40" fillId="0" borderId="0" xfId="33" applyFont="1" applyAlignment="1">
      <alignment vertical="center"/>
    </xf>
    <xf numFmtId="0" fontId="40" fillId="0" borderId="0" xfId="33" applyFont="1" applyAlignment="1">
      <alignment horizontal="left" vertical="center"/>
    </xf>
    <xf numFmtId="0" fontId="19" fillId="0" borderId="34" xfId="33" applyBorder="1"/>
    <xf numFmtId="0" fontId="40" fillId="0" borderId="35" xfId="33" applyFont="1" applyBorder="1" applyAlignment="1">
      <alignment horizontal="left"/>
    </xf>
    <xf numFmtId="0" fontId="19" fillId="0" borderId="35" xfId="33" applyBorder="1" applyAlignment="1">
      <alignment horizontal="left"/>
    </xf>
    <xf numFmtId="0" fontId="19" fillId="0" borderId="36" xfId="33" applyBorder="1"/>
    <xf numFmtId="0" fontId="54" fillId="0" borderId="19" xfId="216" applyFill="1" applyBorder="1" applyAlignment="1">
      <alignment horizontal="left"/>
    </xf>
    <xf numFmtId="0" fontId="45" fillId="0" borderId="0" xfId="33" applyFont="1" applyAlignment="1">
      <alignment vertical="center"/>
    </xf>
    <xf numFmtId="0" fontId="49" fillId="0" borderId="0" xfId="33" applyFont="1" applyAlignment="1">
      <alignment horizontal="center" vertical="center"/>
    </xf>
    <xf numFmtId="0" fontId="49" fillId="0" borderId="15" xfId="33" applyFont="1" applyBorder="1" applyAlignment="1">
      <alignment horizontal="center" vertical="center"/>
    </xf>
    <xf numFmtId="0" fontId="46" fillId="0" borderId="0" xfId="33" applyFont="1" applyAlignment="1">
      <alignment horizontal="left" vertical="center"/>
    </xf>
    <xf numFmtId="0" fontId="51" fillId="0" borderId="0" xfId="0" applyFont="1"/>
    <xf numFmtId="0" fontId="57" fillId="35" borderId="16" xfId="33" applyFont="1" applyFill="1" applyBorder="1" applyAlignment="1">
      <alignment horizontal="center" vertical="center"/>
    </xf>
    <xf numFmtId="0" fontId="57" fillId="35" borderId="40" xfId="33" applyFont="1" applyFill="1" applyBorder="1" applyAlignment="1">
      <alignment horizontal="center" vertical="center" wrapText="1"/>
    </xf>
    <xf numFmtId="0" fontId="48" fillId="0" borderId="0" xfId="33" applyFont="1"/>
    <xf numFmtId="0" fontId="59" fillId="35" borderId="40" xfId="33" applyFont="1" applyFill="1" applyBorder="1" applyAlignment="1">
      <alignment horizontal="centerContinuous" vertical="center" wrapText="1"/>
    </xf>
    <xf numFmtId="0" fontId="59" fillId="35" borderId="18" xfId="33" applyFont="1" applyFill="1" applyBorder="1" applyAlignment="1">
      <alignment horizontal="centerContinuous" vertical="center"/>
    </xf>
    <xf numFmtId="0" fontId="23" fillId="0" borderId="38" xfId="0" applyFont="1" applyBorder="1" applyAlignment="1">
      <alignment horizontal="center" vertical="center"/>
    </xf>
    <xf numFmtId="0" fontId="61" fillId="0" borderId="33" xfId="0" applyFont="1" applyBorder="1" applyAlignment="1">
      <alignment horizontal="center" vertical="center" wrapText="1"/>
    </xf>
    <xf numFmtId="0" fontId="61" fillId="0" borderId="39" xfId="0" applyFont="1" applyBorder="1" applyAlignment="1">
      <alignment horizontal="center" vertical="center" wrapText="1"/>
    </xf>
    <xf numFmtId="4" fontId="43" fillId="0" borderId="25" xfId="33" applyNumberFormat="1" applyFont="1" applyBorder="1" applyAlignment="1">
      <alignment vertical="center" wrapText="1"/>
    </xf>
    <xf numFmtId="4" fontId="43" fillId="0" borderId="37" xfId="33" applyNumberFormat="1" applyFont="1" applyBorder="1" applyAlignment="1">
      <alignment vertical="center" wrapText="1"/>
    </xf>
    <xf numFmtId="0" fontId="23" fillId="0" borderId="43" xfId="0" applyFont="1" applyBorder="1" applyAlignment="1">
      <alignment horizontal="center" vertical="center"/>
    </xf>
    <xf numFmtId="0" fontId="61" fillId="0" borderId="44" xfId="0" applyFont="1" applyBorder="1" applyAlignment="1">
      <alignment horizontal="center" vertical="center" wrapText="1"/>
    </xf>
    <xf numFmtId="0" fontId="61" fillId="0" borderId="45" xfId="0" applyFont="1" applyBorder="1" applyAlignment="1">
      <alignment horizontal="center" vertical="center" wrapText="1"/>
    </xf>
    <xf numFmtId="4" fontId="43" fillId="0" borderId="46" xfId="33" applyNumberFormat="1" applyFont="1" applyBorder="1" applyAlignment="1">
      <alignment vertical="center" wrapText="1"/>
    </xf>
    <xf numFmtId="4" fontId="43" fillId="0" borderId="47" xfId="33" applyNumberFormat="1" applyFont="1" applyBorder="1" applyAlignment="1">
      <alignment vertical="center" wrapText="1"/>
    </xf>
    <xf numFmtId="0" fontId="19" fillId="0" borderId="53" xfId="33" applyBorder="1"/>
    <xf numFmtId="0" fontId="61" fillId="0" borderId="39" xfId="215" applyNumberFormat="1" applyFont="1" applyFill="1" applyBorder="1" applyAlignment="1">
      <alignment vertical="center" wrapText="1"/>
    </xf>
    <xf numFmtId="14" fontId="41" fillId="0" borderId="35" xfId="33" applyNumberFormat="1" applyFont="1" applyBorder="1" applyAlignment="1">
      <alignment wrapText="1"/>
    </xf>
    <xf numFmtId="0" fontId="61" fillId="0" borderId="39" xfId="215" applyNumberFormat="1" applyFont="1" applyFill="1" applyBorder="1" applyAlignment="1">
      <alignment horizontal="center" vertical="center" wrapText="1"/>
    </xf>
    <xf numFmtId="9" fontId="69" fillId="0" borderId="46" xfId="217" applyFont="1" applyBorder="1" applyAlignment="1">
      <alignment vertical="center" wrapText="1"/>
    </xf>
    <xf numFmtId="0" fontId="48" fillId="0" borderId="0" xfId="33" applyFont="1" applyAlignment="1">
      <alignment horizontal="center"/>
    </xf>
    <xf numFmtId="0" fontId="42" fillId="0" borderId="0" xfId="33" applyFont="1" applyAlignment="1">
      <alignment horizontal="center"/>
    </xf>
    <xf numFmtId="0" fontId="38" fillId="0" borderId="0" xfId="33" applyFont="1" applyAlignment="1">
      <alignment horizontal="center"/>
    </xf>
    <xf numFmtId="0" fontId="61" fillId="0" borderId="33" xfId="0" applyFont="1" applyFill="1" applyBorder="1" applyAlignment="1">
      <alignment horizontal="center" vertical="center" wrapText="1"/>
    </xf>
    <xf numFmtId="0" fontId="61" fillId="0" borderId="39" xfId="0" applyFont="1" applyFill="1" applyBorder="1" applyAlignment="1">
      <alignment horizontal="center" vertical="center" wrapText="1"/>
    </xf>
    <xf numFmtId="4" fontId="43" fillId="0" borderId="25" xfId="33" applyNumberFormat="1" applyFont="1" applyFill="1" applyBorder="1" applyAlignment="1">
      <alignment vertical="center" wrapText="1"/>
    </xf>
    <xf numFmtId="4" fontId="43" fillId="0" borderId="37" xfId="33" applyNumberFormat="1" applyFont="1" applyFill="1" applyBorder="1" applyAlignment="1">
      <alignment vertical="center" wrapText="1"/>
    </xf>
    <xf numFmtId="0" fontId="51" fillId="0" borderId="38" xfId="0" applyFont="1" applyFill="1" applyBorder="1" applyAlignment="1">
      <alignment horizontal="center" vertical="center"/>
    </xf>
    <xf numFmtId="0" fontId="68" fillId="0" borderId="38" xfId="0" applyFont="1" applyFill="1" applyBorder="1" applyAlignment="1">
      <alignment horizontal="center" vertical="center"/>
    </xf>
    <xf numFmtId="0" fontId="23" fillId="0" borderId="38" xfId="0" applyFont="1" applyFill="1" applyBorder="1" applyAlignment="1">
      <alignment horizontal="center" vertical="center"/>
    </xf>
    <xf numFmtId="0" fontId="66" fillId="0" borderId="13" xfId="33" applyFont="1" applyFill="1" applyBorder="1" applyAlignment="1">
      <alignment horizontal="center" vertical="center"/>
    </xf>
    <xf numFmtId="0" fontId="66" fillId="0" borderId="39" xfId="33" applyFont="1" applyFill="1" applyBorder="1" applyAlignment="1">
      <alignment horizontal="center" vertical="center"/>
    </xf>
    <xf numFmtId="0" fontId="66" fillId="0" borderId="39" xfId="33" applyFont="1" applyFill="1" applyBorder="1" applyAlignment="1">
      <alignment vertical="center"/>
    </xf>
    <xf numFmtId="0" fontId="61" fillId="0" borderId="25" xfId="215" applyNumberFormat="1" applyFont="1" applyFill="1" applyBorder="1" applyAlignment="1">
      <alignment horizontal="center" vertical="center" wrapText="1"/>
    </xf>
    <xf numFmtId="4" fontId="0" fillId="0" borderId="0" xfId="0" applyNumberFormat="1"/>
    <xf numFmtId="4" fontId="58" fillId="34" borderId="42" xfId="33" applyNumberFormat="1" applyFont="1" applyFill="1" applyBorder="1" applyAlignment="1">
      <alignment vertical="center" wrapText="1"/>
    </xf>
    <xf numFmtId="4" fontId="58" fillId="34" borderId="57" xfId="33" applyNumberFormat="1" applyFont="1" applyFill="1" applyBorder="1" applyAlignment="1">
      <alignment vertical="center" wrapText="1"/>
    </xf>
    <xf numFmtId="4" fontId="75" fillId="34" borderId="42" xfId="33" applyNumberFormat="1" applyFont="1" applyFill="1" applyBorder="1" applyAlignment="1">
      <alignment vertical="center" wrapText="1"/>
    </xf>
    <xf numFmtId="0" fontId="48" fillId="33" borderId="0" xfId="33" applyFont="1" applyFill="1" applyBorder="1" applyAlignment="1">
      <alignment horizontal="left" vertical="center"/>
    </xf>
    <xf numFmtId="4" fontId="48" fillId="0" borderId="0" xfId="33" applyNumberFormat="1" applyFont="1" applyBorder="1" applyAlignment="1">
      <alignment horizontal="center" vertical="center"/>
    </xf>
    <xf numFmtId="4" fontId="48" fillId="0" borderId="15" xfId="33" applyNumberFormat="1" applyFont="1" applyBorder="1" applyAlignment="1">
      <alignment horizontal="center" vertical="center"/>
    </xf>
    <xf numFmtId="0" fontId="66" fillId="0" borderId="38" xfId="33" applyFont="1" applyFill="1" applyBorder="1" applyAlignment="1">
      <alignment horizontal="center" vertical="center"/>
    </xf>
    <xf numFmtId="0" fontId="66" fillId="0" borderId="37" xfId="33" applyFont="1" applyFill="1" applyBorder="1" applyAlignment="1">
      <alignment vertical="center"/>
    </xf>
    <xf numFmtId="0" fontId="38" fillId="0" borderId="19" xfId="33" applyFont="1" applyBorder="1"/>
    <xf numFmtId="0" fontId="38" fillId="0" borderId="38" xfId="33" applyFont="1" applyBorder="1"/>
    <xf numFmtId="0" fontId="68" fillId="0" borderId="38" xfId="0" applyFont="1" applyBorder="1" applyAlignment="1">
      <alignment horizontal="justify" vertical="center"/>
    </xf>
    <xf numFmtId="0" fontId="68" fillId="0" borderId="38" xfId="0" applyFont="1" applyBorder="1" applyAlignment="1">
      <alignment horizontal="left" vertical="center" indent="5"/>
    </xf>
    <xf numFmtId="0" fontId="68" fillId="0" borderId="38" xfId="0" applyFont="1" applyBorder="1" applyAlignment="1">
      <alignment vertical="center"/>
    </xf>
    <xf numFmtId="0" fontId="72" fillId="0" borderId="38" xfId="0" applyFont="1" applyBorder="1"/>
    <xf numFmtId="0" fontId="51" fillId="0" borderId="0" xfId="0" applyFont="1" applyBorder="1"/>
    <xf numFmtId="0" fontId="40" fillId="0" borderId="0" xfId="33" applyFont="1" applyBorder="1"/>
    <xf numFmtId="0" fontId="40" fillId="0" borderId="0" xfId="33" applyFont="1" applyBorder="1" applyAlignment="1">
      <alignment horizontal="center"/>
    </xf>
    <xf numFmtId="0" fontId="19" fillId="0" borderId="0" xfId="33" applyBorder="1"/>
    <xf numFmtId="0" fontId="40" fillId="0" borderId="0" xfId="33" applyFont="1" applyBorder="1" applyAlignment="1">
      <alignment vertical="center"/>
    </xf>
    <xf numFmtId="0" fontId="40" fillId="0" borderId="0" xfId="33" applyFont="1" applyBorder="1" applyAlignment="1">
      <alignment horizontal="center" vertical="center"/>
    </xf>
    <xf numFmtId="0" fontId="40" fillId="0" borderId="0" xfId="33" applyFont="1" applyBorder="1" applyAlignment="1">
      <alignment horizontal="left" vertical="center"/>
    </xf>
    <xf numFmtId="4" fontId="38" fillId="0" borderId="0" xfId="33" applyNumberFormat="1" applyFont="1" applyAlignment="1">
      <alignment vertical="center" wrapText="1"/>
    </xf>
    <xf numFmtId="4" fontId="59" fillId="34" borderId="42" xfId="33" applyNumberFormat="1" applyFont="1" applyFill="1" applyBorder="1" applyAlignment="1">
      <alignment vertical="center" wrapText="1"/>
    </xf>
    <xf numFmtId="0" fontId="48" fillId="0" borderId="21" xfId="33" applyFont="1" applyBorder="1" applyAlignment="1">
      <alignment horizontal="left" vertical="center" wrapText="1"/>
    </xf>
    <xf numFmtId="0" fontId="48" fillId="0" borderId="20" xfId="33" applyFont="1" applyBorder="1" applyAlignment="1">
      <alignment horizontal="left" vertical="center"/>
    </xf>
    <xf numFmtId="0" fontId="48" fillId="0" borderId="30" xfId="33" applyFont="1" applyBorder="1" applyAlignment="1">
      <alignment horizontal="left" vertical="center"/>
    </xf>
    <xf numFmtId="0" fontId="48" fillId="0" borderId="21" xfId="33" applyFont="1" applyBorder="1" applyAlignment="1">
      <alignment horizontal="left" vertical="center"/>
    </xf>
    <xf numFmtId="0" fontId="56" fillId="35" borderId="23" xfId="33" applyFont="1" applyFill="1" applyBorder="1" applyAlignment="1">
      <alignment horizontal="center" vertical="center"/>
    </xf>
    <xf numFmtId="0" fontId="56" fillId="35" borderId="29" xfId="33" applyFont="1" applyFill="1" applyBorder="1" applyAlignment="1">
      <alignment horizontal="center" vertical="center"/>
    </xf>
    <xf numFmtId="0" fontId="56" fillId="35" borderId="24" xfId="33" applyFont="1" applyFill="1" applyBorder="1" applyAlignment="1">
      <alignment horizontal="center" vertical="center"/>
    </xf>
    <xf numFmtId="4" fontId="48" fillId="0" borderId="21" xfId="33" applyNumberFormat="1" applyFont="1" applyBorder="1" applyAlignment="1">
      <alignment horizontal="center" vertical="center"/>
    </xf>
    <xf numFmtId="4" fontId="48" fillId="0" borderId="20" xfId="33" applyNumberFormat="1" applyFont="1" applyBorder="1" applyAlignment="1">
      <alignment horizontal="center" vertical="center"/>
    </xf>
    <xf numFmtId="4" fontId="48" fillId="0" borderId="30" xfId="33" applyNumberFormat="1" applyFont="1" applyBorder="1" applyAlignment="1">
      <alignment horizontal="center" vertical="center"/>
    </xf>
    <xf numFmtId="4" fontId="48" fillId="0" borderId="22" xfId="33" applyNumberFormat="1" applyFont="1" applyBorder="1" applyAlignment="1">
      <alignment horizontal="center" vertical="center"/>
    </xf>
    <xf numFmtId="4" fontId="48" fillId="0" borderId="32" xfId="33" applyNumberFormat="1" applyFont="1" applyBorder="1" applyAlignment="1">
      <alignment horizontal="center" vertical="center"/>
    </xf>
    <xf numFmtId="4" fontId="48" fillId="0" borderId="31" xfId="33" applyNumberFormat="1" applyFont="1" applyBorder="1" applyAlignment="1">
      <alignment horizontal="center" vertical="center"/>
    </xf>
    <xf numFmtId="0" fontId="48" fillId="0" borderId="21" xfId="33" applyFont="1" applyBorder="1" applyAlignment="1">
      <alignment horizontal="center" vertical="center"/>
    </xf>
    <xf numFmtId="0" fontId="48" fillId="0" borderId="20" xfId="33" applyFont="1" applyBorder="1" applyAlignment="1">
      <alignment horizontal="center" vertical="center"/>
    </xf>
    <xf numFmtId="0" fontId="48" fillId="0" borderId="30" xfId="33" applyFont="1" applyBorder="1" applyAlignment="1">
      <alignment horizontal="center" vertical="center"/>
    </xf>
    <xf numFmtId="0" fontId="48" fillId="33" borderId="22" xfId="33" applyFont="1" applyFill="1" applyBorder="1" applyAlignment="1">
      <alignment horizontal="left" vertical="center"/>
    </xf>
    <xf numFmtId="0" fontId="48" fillId="33" borderId="32" xfId="33" applyFont="1" applyFill="1" applyBorder="1" applyAlignment="1">
      <alignment horizontal="left" vertical="center"/>
    </xf>
    <xf numFmtId="0" fontId="48" fillId="33" borderId="31" xfId="33" applyFont="1" applyFill="1" applyBorder="1" applyAlignment="1">
      <alignment horizontal="left" vertical="center"/>
    </xf>
    <xf numFmtId="49" fontId="64" fillId="34" borderId="41" xfId="0" applyNumberFormat="1" applyFont="1" applyFill="1" applyBorder="1" applyAlignment="1">
      <alignment horizontal="left" vertical="center" wrapText="1"/>
    </xf>
    <xf numFmtId="49" fontId="64" fillId="34" borderId="13" xfId="0" applyNumberFormat="1" applyFont="1" applyFill="1" applyBorder="1" applyAlignment="1">
      <alignment horizontal="left" vertical="center" wrapText="1"/>
    </xf>
    <xf numFmtId="49" fontId="64" fillId="34" borderId="14" xfId="0" applyNumberFormat="1" applyFont="1" applyFill="1" applyBorder="1" applyAlignment="1">
      <alignment horizontal="left" vertical="center" wrapText="1"/>
    </xf>
    <xf numFmtId="0" fontId="50" fillId="0" borderId="19" xfId="33" applyFont="1" applyBorder="1" applyAlignment="1">
      <alignment horizontal="left" vertical="center" wrapText="1"/>
    </xf>
    <xf numFmtId="0" fontId="50" fillId="0" borderId="0" xfId="33" applyFont="1" applyAlignment="1">
      <alignment horizontal="left" vertical="center" wrapText="1"/>
    </xf>
    <xf numFmtId="0" fontId="66" fillId="34" borderId="27" xfId="33" applyFont="1" applyFill="1" applyBorder="1" applyAlignment="1">
      <alignment horizontal="center" vertical="center"/>
    </xf>
    <xf numFmtId="0" fontId="66" fillId="34" borderId="28" xfId="33" applyFont="1" applyFill="1" applyBorder="1" applyAlignment="1">
      <alignment horizontal="center" vertical="center"/>
    </xf>
    <xf numFmtId="0" fontId="66" fillId="34" borderId="26" xfId="33" applyFont="1" applyFill="1" applyBorder="1" applyAlignment="1">
      <alignment horizontal="center" vertical="center"/>
    </xf>
    <xf numFmtId="0" fontId="48" fillId="0" borderId="16" xfId="33" applyFont="1" applyBorder="1" applyAlignment="1">
      <alignment horizontal="center" vertical="center"/>
    </xf>
    <xf numFmtId="0" fontId="48" fillId="0" borderId="17" xfId="33" applyFont="1" applyBorder="1" applyAlignment="1">
      <alignment horizontal="center" vertical="center"/>
    </xf>
    <xf numFmtId="0" fontId="48" fillId="0" borderId="18" xfId="33" applyFont="1" applyBorder="1" applyAlignment="1">
      <alignment horizontal="center" vertical="center"/>
    </xf>
    <xf numFmtId="0" fontId="48" fillId="0" borderId="27" xfId="33" applyFont="1" applyBorder="1" applyAlignment="1">
      <alignment horizontal="left" vertical="center"/>
    </xf>
    <xf numFmtId="0" fontId="48" fillId="0" borderId="28" xfId="33" applyFont="1" applyBorder="1" applyAlignment="1">
      <alignment horizontal="left" vertical="center"/>
    </xf>
    <xf numFmtId="0" fontId="48" fillId="0" borderId="26" xfId="33" applyFont="1" applyBorder="1" applyAlignment="1">
      <alignment horizontal="left" vertical="center"/>
    </xf>
    <xf numFmtId="0" fontId="60" fillId="0" borderId="35" xfId="33" applyFont="1" applyBorder="1" applyAlignment="1">
      <alignment vertical="center"/>
    </xf>
    <xf numFmtId="0" fontId="71" fillId="0" borderId="39" xfId="0" applyNumberFormat="1" applyFont="1" applyFill="1" applyBorder="1" applyAlignment="1" applyProtection="1">
      <alignment horizontal="left" vertical="center" wrapText="1"/>
      <protection locked="0"/>
    </xf>
    <xf numFmtId="0" fontId="70" fillId="0" borderId="54" xfId="0" applyFont="1" applyBorder="1" applyAlignment="1">
      <alignment horizontal="right" vertical="center"/>
    </xf>
    <xf numFmtId="0" fontId="70" fillId="0" borderId="55" xfId="0" applyFont="1" applyBorder="1" applyAlignment="1">
      <alignment horizontal="right" vertical="center"/>
    </xf>
    <xf numFmtId="0" fontId="70" fillId="0" borderId="44" xfId="0" applyFont="1" applyBorder="1" applyAlignment="1">
      <alignment horizontal="right" vertical="center"/>
    </xf>
    <xf numFmtId="0" fontId="55" fillId="0" borderId="49" xfId="33" applyFont="1" applyBorder="1" applyAlignment="1">
      <alignment horizontal="center" vertical="center" wrapText="1"/>
    </xf>
    <xf numFmtId="0" fontId="55" fillId="0" borderId="17" xfId="33" applyFont="1" applyBorder="1" applyAlignment="1">
      <alignment horizontal="center" vertical="center" wrapText="1"/>
    </xf>
    <xf numFmtId="0" fontId="55" fillId="0" borderId="48" xfId="33" applyFont="1" applyBorder="1" applyAlignment="1">
      <alignment horizontal="center" vertical="center" wrapText="1"/>
    </xf>
    <xf numFmtId="0" fontId="55" fillId="0" borderId="56" xfId="33" applyFont="1" applyBorder="1" applyAlignment="1">
      <alignment horizontal="center" vertical="center" wrapText="1"/>
    </xf>
    <xf numFmtId="0" fontId="55" fillId="0" borderId="0" xfId="33" applyFont="1" applyAlignment="1">
      <alignment horizontal="center" vertical="center" wrapText="1"/>
    </xf>
    <xf numFmtId="0" fontId="55" fillId="0" borderId="11" xfId="33" applyFont="1" applyBorder="1" applyAlignment="1">
      <alignment horizontal="center" vertical="center" wrapText="1"/>
    </xf>
    <xf numFmtId="0" fontId="55" fillId="0" borderId="53" xfId="33" applyFont="1" applyBorder="1" applyAlignment="1">
      <alignment horizontal="center" vertical="center" wrapText="1"/>
    </xf>
    <xf numFmtId="0" fontId="55" fillId="0" borderId="35" xfId="33" applyFont="1" applyBorder="1" applyAlignment="1">
      <alignment horizontal="center" vertical="center" wrapText="1"/>
    </xf>
    <xf numFmtId="0" fontId="55" fillId="0" borderId="52" xfId="33" applyFont="1" applyBorder="1" applyAlignment="1">
      <alignment horizontal="center" vertical="center" wrapText="1"/>
    </xf>
    <xf numFmtId="0" fontId="63" fillId="0" borderId="19" xfId="33" applyFont="1" applyBorder="1" applyAlignment="1">
      <alignment horizontal="left"/>
    </xf>
    <xf numFmtId="0" fontId="63" fillId="0" borderId="0" xfId="33" applyFont="1" applyAlignment="1">
      <alignment horizontal="left"/>
    </xf>
    <xf numFmtId="0" fontId="48" fillId="0" borderId="13" xfId="33" applyFont="1" applyBorder="1" applyAlignment="1">
      <alignment horizontal="left" vertical="center" wrapText="1"/>
    </xf>
    <xf numFmtId="0" fontId="53" fillId="0" borderId="49" xfId="33" applyFont="1" applyBorder="1" applyAlignment="1">
      <alignment horizontal="center" vertical="center"/>
    </xf>
    <xf numFmtId="0" fontId="53" fillId="0" borderId="18" xfId="33" applyFont="1" applyBorder="1" applyAlignment="1">
      <alignment horizontal="center" vertical="center"/>
    </xf>
    <xf numFmtId="0" fontId="53" fillId="0" borderId="12" xfId="33" applyFont="1" applyBorder="1" applyAlignment="1">
      <alignment horizontal="center" vertical="center"/>
    </xf>
    <xf numFmtId="0" fontId="53" fillId="0" borderId="50" xfId="33" applyFont="1" applyBorder="1" applyAlignment="1">
      <alignment horizontal="center" vertical="center"/>
    </xf>
    <xf numFmtId="0" fontId="41" fillId="0" borderId="0" xfId="33" applyFont="1"/>
    <xf numFmtId="0" fontId="50" fillId="0" borderId="25" xfId="33" applyFont="1" applyBorder="1" applyAlignment="1">
      <alignment horizontal="center" vertical="center" wrapText="1"/>
    </xf>
    <xf numFmtId="0" fontId="50" fillId="0" borderId="30" xfId="33" applyFont="1" applyBorder="1" applyAlignment="1">
      <alignment horizontal="center" vertical="center" wrapText="1"/>
    </xf>
    <xf numFmtId="0" fontId="58" fillId="35" borderId="40" xfId="33" applyFont="1" applyFill="1" applyBorder="1" applyAlignment="1">
      <alignment horizontal="center" vertical="center"/>
    </xf>
    <xf numFmtId="0" fontId="52" fillId="0" borderId="10" xfId="33" applyFont="1" applyBorder="1" applyAlignment="1">
      <alignment horizontal="left" wrapText="1"/>
    </xf>
    <xf numFmtId="0" fontId="52" fillId="0" borderId="12" xfId="33" applyFont="1" applyBorder="1" applyAlignment="1">
      <alignment horizontal="left"/>
    </xf>
    <xf numFmtId="14" fontId="43" fillId="0" borderId="51" xfId="33" applyNumberFormat="1" applyFont="1" applyBorder="1" applyAlignment="1">
      <alignment horizontal="center" vertical="center"/>
    </xf>
    <xf numFmtId="14" fontId="43" fillId="0" borderId="50" xfId="33" applyNumberFormat="1" applyFont="1" applyBorder="1" applyAlignment="1">
      <alignment horizontal="center" vertical="center"/>
    </xf>
    <xf numFmtId="0" fontId="19" fillId="0" borderId="19" xfId="33" applyBorder="1" applyAlignment="1">
      <alignment horizontal="left" vertical="center"/>
    </xf>
    <xf numFmtId="0" fontId="19" fillId="0" borderId="0" xfId="33" applyAlignment="1">
      <alignment horizontal="left" vertical="center"/>
    </xf>
    <xf numFmtId="0" fontId="19" fillId="0" borderId="11" xfId="33" applyBorder="1" applyAlignment="1">
      <alignment horizontal="left" vertical="center"/>
    </xf>
    <xf numFmtId="0" fontId="19" fillId="0" borderId="34" xfId="33" applyBorder="1" applyAlignment="1">
      <alignment horizontal="left" vertical="center"/>
    </xf>
    <xf numFmtId="0" fontId="19" fillId="0" borderId="35" xfId="33" applyBorder="1" applyAlignment="1">
      <alignment horizontal="left" vertical="center"/>
    </xf>
    <xf numFmtId="0" fontId="19" fillId="0" borderId="52" xfId="33" applyBorder="1" applyAlignment="1">
      <alignment horizontal="left" vertical="center"/>
    </xf>
    <xf numFmtId="0" fontId="39" fillId="0" borderId="16" xfId="33" applyFont="1" applyBorder="1" applyAlignment="1">
      <alignment horizontal="center"/>
    </xf>
    <xf numFmtId="0" fontId="39" fillId="0" borderId="17" xfId="33" applyFont="1" applyBorder="1" applyAlignment="1">
      <alignment horizontal="center"/>
    </xf>
    <xf numFmtId="0" fontId="39" fillId="0" borderId="48" xfId="33" applyFont="1" applyBorder="1" applyAlignment="1">
      <alignment horizontal="center"/>
    </xf>
    <xf numFmtId="0" fontId="39" fillId="0" borderId="19" xfId="33" applyFont="1" applyBorder="1" applyAlignment="1">
      <alignment horizontal="center"/>
    </xf>
    <xf numFmtId="0" fontId="39" fillId="0" borderId="0" xfId="33" applyFont="1" applyAlignment="1">
      <alignment horizontal="center"/>
    </xf>
    <xf numFmtId="0" fontId="39" fillId="0" borderId="11" xfId="33" applyFont="1" applyBorder="1" applyAlignment="1">
      <alignment horizontal="center"/>
    </xf>
    <xf numFmtId="49" fontId="62" fillId="0" borderId="25" xfId="0" applyNumberFormat="1" applyFont="1" applyFill="1" applyBorder="1" applyAlignment="1">
      <alignment horizontal="left" vertical="center" wrapText="1"/>
    </xf>
    <xf numFmtId="49" fontId="62" fillId="0" borderId="20" xfId="0" applyNumberFormat="1" applyFont="1" applyFill="1" applyBorder="1" applyAlignment="1">
      <alignment horizontal="left" vertical="center" wrapText="1"/>
    </xf>
    <xf numFmtId="49" fontId="62" fillId="0" borderId="33" xfId="0" applyNumberFormat="1" applyFont="1" applyFill="1" applyBorder="1" applyAlignment="1">
      <alignment horizontal="left" vertical="center" wrapText="1"/>
    </xf>
    <xf numFmtId="0" fontId="24" fillId="0" borderId="21" xfId="0" applyFont="1" applyFill="1" applyBorder="1" applyAlignment="1">
      <alignment horizontal="left" vertical="center"/>
    </xf>
    <xf numFmtId="0" fontId="24" fillId="0" borderId="20" xfId="0" applyFont="1" applyFill="1" applyBorder="1" applyAlignment="1">
      <alignment horizontal="left" vertical="center"/>
    </xf>
    <xf numFmtId="0" fontId="24" fillId="0" borderId="33" xfId="0" applyFont="1" applyFill="1" applyBorder="1" applyAlignment="1">
      <alignment horizontal="left" vertical="center"/>
    </xf>
    <xf numFmtId="0" fontId="24" fillId="0" borderId="25" xfId="0" applyFont="1" applyFill="1" applyBorder="1" applyAlignment="1">
      <alignment horizontal="left" vertical="center"/>
    </xf>
    <xf numFmtId="49" fontId="62" fillId="0" borderId="39" xfId="0" applyNumberFormat="1" applyFont="1" applyFill="1" applyBorder="1" applyAlignment="1">
      <alignment horizontal="left" vertical="center" wrapText="1"/>
    </xf>
    <xf numFmtId="0" fontId="62" fillId="0" borderId="25" xfId="0" applyFont="1" applyBorder="1" applyAlignment="1">
      <alignment horizontal="left" vertical="center" wrapText="1"/>
    </xf>
    <xf numFmtId="0" fontId="62" fillId="0" borderId="20" xfId="0" applyFont="1" applyBorder="1" applyAlignment="1">
      <alignment horizontal="left" vertical="center" wrapText="1"/>
    </xf>
    <xf numFmtId="0" fontId="62" fillId="0" borderId="33" xfId="0" applyFont="1" applyBorder="1" applyAlignment="1">
      <alignment horizontal="left" vertical="center" wrapText="1"/>
    </xf>
    <xf numFmtId="0" fontId="24" fillId="0" borderId="25" xfId="0" applyFont="1" applyBorder="1" applyAlignment="1">
      <alignment horizontal="left" vertical="center"/>
    </xf>
    <xf numFmtId="0" fontId="24" fillId="0" borderId="20" xfId="0" applyFont="1" applyBorder="1" applyAlignment="1">
      <alignment horizontal="left" vertical="center"/>
    </xf>
    <xf numFmtId="0" fontId="24" fillId="0" borderId="33" xfId="0" applyFont="1" applyBorder="1" applyAlignment="1">
      <alignment horizontal="left" vertical="center"/>
    </xf>
    <xf numFmtId="0" fontId="73" fillId="0" borderId="25" xfId="0" applyFont="1" applyBorder="1" applyAlignment="1">
      <alignment horizontal="left" vertical="center"/>
    </xf>
    <xf numFmtId="0" fontId="73" fillId="0" borderId="20" xfId="0" applyFont="1" applyBorder="1" applyAlignment="1">
      <alignment horizontal="left" vertical="center"/>
    </xf>
    <xf numFmtId="0" fontId="73" fillId="0" borderId="33" xfId="0" applyFont="1" applyBorder="1" applyAlignment="1">
      <alignment horizontal="left" vertical="center"/>
    </xf>
    <xf numFmtId="49" fontId="62" fillId="0" borderId="46" xfId="0" applyNumberFormat="1" applyFont="1" applyBorder="1" applyAlignment="1">
      <alignment horizontal="left" vertical="center" wrapText="1"/>
    </xf>
    <xf numFmtId="49" fontId="62" fillId="0" borderId="55" xfId="0" applyNumberFormat="1" applyFont="1" applyBorder="1" applyAlignment="1">
      <alignment horizontal="left" vertical="center" wrapText="1"/>
    </xf>
    <xf numFmtId="49" fontId="62" fillId="0" borderId="44" xfId="0" applyNumberFormat="1" applyFont="1" applyBorder="1" applyAlignment="1">
      <alignment horizontal="left" vertical="center" wrapText="1"/>
    </xf>
    <xf numFmtId="49" fontId="62" fillId="0" borderId="25" xfId="0" applyNumberFormat="1" applyFont="1" applyBorder="1" applyAlignment="1">
      <alignment horizontal="left" vertical="center" wrapText="1"/>
    </xf>
    <xf numFmtId="49" fontId="62" fillId="0" borderId="20" xfId="0" applyNumberFormat="1" applyFont="1" applyBorder="1" applyAlignment="1">
      <alignment horizontal="left" vertical="center" wrapText="1"/>
    </xf>
    <xf numFmtId="49" fontId="62" fillId="0" borderId="33" xfId="0" applyNumberFormat="1" applyFont="1" applyBorder="1" applyAlignment="1">
      <alignment horizontal="left" vertical="center" wrapText="1"/>
    </xf>
    <xf numFmtId="49" fontId="65" fillId="34" borderId="41" xfId="0" applyNumberFormat="1" applyFont="1" applyFill="1" applyBorder="1" applyAlignment="1">
      <alignment horizontal="left" vertical="center" wrapText="1"/>
    </xf>
    <xf numFmtId="49" fontId="65" fillId="34" borderId="13" xfId="0" applyNumberFormat="1" applyFont="1" applyFill="1" applyBorder="1" applyAlignment="1">
      <alignment horizontal="left" vertical="center" wrapText="1"/>
    </xf>
    <xf numFmtId="49" fontId="65" fillId="34" borderId="14" xfId="0" applyNumberFormat="1" applyFont="1" applyFill="1" applyBorder="1" applyAlignment="1">
      <alignment horizontal="left" vertical="center" wrapText="1"/>
    </xf>
    <xf numFmtId="0" fontId="19" fillId="0" borderId="19" xfId="33" applyBorder="1" applyAlignment="1">
      <alignment horizontal="justify" vertical="center" wrapText="1"/>
    </xf>
    <xf numFmtId="0" fontId="19" fillId="0" borderId="0" xfId="33" applyBorder="1" applyAlignment="1">
      <alignment horizontal="justify" vertical="center" wrapText="1"/>
    </xf>
    <xf numFmtId="0" fontId="19" fillId="0" borderId="15" xfId="33" applyBorder="1" applyAlignment="1">
      <alignment horizontal="justify" vertical="center" wrapText="1"/>
    </xf>
    <xf numFmtId="0" fontId="19" fillId="0" borderId="34" xfId="33" applyBorder="1" applyAlignment="1">
      <alignment horizontal="justify" wrapText="1"/>
    </xf>
    <xf numFmtId="0" fontId="19" fillId="0" borderId="35" xfId="33" applyBorder="1" applyAlignment="1">
      <alignment horizontal="justify" wrapText="1"/>
    </xf>
    <xf numFmtId="0" fontId="19" fillId="0" borderId="36" xfId="33" applyBorder="1" applyAlignment="1">
      <alignment horizontal="justify" wrapText="1"/>
    </xf>
    <xf numFmtId="168" fontId="0" fillId="0" borderId="0" xfId="217" applyNumberFormat="1" applyFont="1"/>
    <xf numFmtId="14" fontId="76" fillId="0" borderId="15" xfId="216" applyNumberFormat="1" applyFont="1" applyFill="1" applyBorder="1" applyAlignment="1">
      <alignment horizontal="center" vertical="center"/>
    </xf>
    <xf numFmtId="0" fontId="54" fillId="0" borderId="13" xfId="216" applyBorder="1" applyAlignment="1">
      <alignment horizontal="left" vertical="center" wrapText="1"/>
    </xf>
    <xf numFmtId="0" fontId="19" fillId="0" borderId="0" xfId="33" applyBorder="1" applyAlignment="1">
      <alignment vertical="center"/>
    </xf>
  </cellXfs>
  <cellStyles count="218">
    <cellStyle name="% 10" xfId="28" xr:uid="{00000000-0005-0000-0000-000000000000}"/>
    <cellStyle name="20% - Énfasis1 2" xfId="49" xr:uid="{00000000-0005-0000-0000-000001000000}"/>
    <cellStyle name="20% - Énfasis1 2 2" xfId="50" xr:uid="{00000000-0005-0000-0000-000002000000}"/>
    <cellStyle name="20% - Énfasis1 2 3" xfId="51" xr:uid="{00000000-0005-0000-0000-000003000000}"/>
    <cellStyle name="20% - Énfasis1 3" xfId="48" xr:uid="{00000000-0005-0000-0000-000004000000}"/>
    <cellStyle name="20% - Énfasis2 2" xfId="53" xr:uid="{00000000-0005-0000-0000-000005000000}"/>
    <cellStyle name="20% - Énfasis2 2 2" xfId="54" xr:uid="{00000000-0005-0000-0000-000006000000}"/>
    <cellStyle name="20% - Énfasis2 2 3" xfId="55" xr:uid="{00000000-0005-0000-0000-000007000000}"/>
    <cellStyle name="20% - Énfasis2 3" xfId="52" xr:uid="{00000000-0005-0000-0000-000008000000}"/>
    <cellStyle name="20% - Énfasis3 2" xfId="57" xr:uid="{00000000-0005-0000-0000-000009000000}"/>
    <cellStyle name="20% - Énfasis3 2 2" xfId="58" xr:uid="{00000000-0005-0000-0000-00000A000000}"/>
    <cellStyle name="20% - Énfasis3 2 3" xfId="59" xr:uid="{00000000-0005-0000-0000-00000B000000}"/>
    <cellStyle name="20% - Énfasis3 3" xfId="56" xr:uid="{00000000-0005-0000-0000-00000C000000}"/>
    <cellStyle name="20% - Énfasis4 2" xfId="61" xr:uid="{00000000-0005-0000-0000-00000D000000}"/>
    <cellStyle name="20% - Énfasis4 2 2" xfId="62" xr:uid="{00000000-0005-0000-0000-00000E000000}"/>
    <cellStyle name="20% - Énfasis4 2 3" xfId="63" xr:uid="{00000000-0005-0000-0000-00000F000000}"/>
    <cellStyle name="20% - Énfasis4 3" xfId="60" xr:uid="{00000000-0005-0000-0000-000010000000}"/>
    <cellStyle name="20% - Énfasis5 2" xfId="65" xr:uid="{00000000-0005-0000-0000-000011000000}"/>
    <cellStyle name="20% - Énfasis5 2 2" xfId="66" xr:uid="{00000000-0005-0000-0000-000012000000}"/>
    <cellStyle name="20% - Énfasis5 2 3" xfId="67" xr:uid="{00000000-0005-0000-0000-000013000000}"/>
    <cellStyle name="20% - Énfasis5 3" xfId="64" xr:uid="{00000000-0005-0000-0000-000014000000}"/>
    <cellStyle name="20% - Énfasis6 2" xfId="69" xr:uid="{00000000-0005-0000-0000-000015000000}"/>
    <cellStyle name="20% - Énfasis6 2 2" xfId="70" xr:uid="{00000000-0005-0000-0000-000016000000}"/>
    <cellStyle name="20% - Énfasis6 2 3" xfId="71" xr:uid="{00000000-0005-0000-0000-000017000000}"/>
    <cellStyle name="20% - Énfasis6 3" xfId="68" xr:uid="{00000000-0005-0000-0000-000018000000}"/>
    <cellStyle name="40% - Énfasis1 2" xfId="73" xr:uid="{00000000-0005-0000-0000-000019000000}"/>
    <cellStyle name="40% - Énfasis1 2 2" xfId="74" xr:uid="{00000000-0005-0000-0000-00001A000000}"/>
    <cellStyle name="40% - Énfasis1 2 3" xfId="75" xr:uid="{00000000-0005-0000-0000-00001B000000}"/>
    <cellStyle name="40% - Énfasis1 3" xfId="72" xr:uid="{00000000-0005-0000-0000-00001C000000}"/>
    <cellStyle name="40% - Énfasis2 2" xfId="77" xr:uid="{00000000-0005-0000-0000-00001D000000}"/>
    <cellStyle name="40% - Énfasis2 2 2" xfId="78" xr:uid="{00000000-0005-0000-0000-00001E000000}"/>
    <cellStyle name="40% - Énfasis2 2 3" xfId="79" xr:uid="{00000000-0005-0000-0000-00001F000000}"/>
    <cellStyle name="40% - Énfasis2 3" xfId="76" xr:uid="{00000000-0005-0000-0000-000020000000}"/>
    <cellStyle name="40% - Énfasis3 2" xfId="81" xr:uid="{00000000-0005-0000-0000-000021000000}"/>
    <cellStyle name="40% - Énfasis3 2 2" xfId="82" xr:uid="{00000000-0005-0000-0000-000022000000}"/>
    <cellStyle name="40% - Énfasis3 2 3" xfId="83" xr:uid="{00000000-0005-0000-0000-000023000000}"/>
    <cellStyle name="40% - Énfasis3 3" xfId="80" xr:uid="{00000000-0005-0000-0000-000024000000}"/>
    <cellStyle name="40% - Énfasis4 2" xfId="85" xr:uid="{00000000-0005-0000-0000-000025000000}"/>
    <cellStyle name="40% - Énfasis4 2 2" xfId="86" xr:uid="{00000000-0005-0000-0000-000026000000}"/>
    <cellStyle name="40% - Énfasis4 2 3" xfId="87" xr:uid="{00000000-0005-0000-0000-000027000000}"/>
    <cellStyle name="40% - Énfasis4 3" xfId="84" xr:uid="{00000000-0005-0000-0000-000028000000}"/>
    <cellStyle name="40% - Énfasis5 2" xfId="89" xr:uid="{00000000-0005-0000-0000-000029000000}"/>
    <cellStyle name="40% - Énfasis5 2 2" xfId="90" xr:uid="{00000000-0005-0000-0000-00002A000000}"/>
    <cellStyle name="40% - Énfasis5 2 3" xfId="91" xr:uid="{00000000-0005-0000-0000-00002B000000}"/>
    <cellStyle name="40% - Énfasis5 3" xfId="88" xr:uid="{00000000-0005-0000-0000-00002C000000}"/>
    <cellStyle name="40% - Énfasis6 2" xfId="93" xr:uid="{00000000-0005-0000-0000-00002D000000}"/>
    <cellStyle name="40% - Énfasis6 2 2" xfId="94" xr:uid="{00000000-0005-0000-0000-00002E000000}"/>
    <cellStyle name="40% - Énfasis6 2 3" xfId="95" xr:uid="{00000000-0005-0000-0000-00002F000000}"/>
    <cellStyle name="40% - Énfasis6 3" xfId="92" xr:uid="{00000000-0005-0000-0000-000030000000}"/>
    <cellStyle name="60% - Énfasis1 2" xfId="97" xr:uid="{00000000-0005-0000-0000-000031000000}"/>
    <cellStyle name="60% - Énfasis1 2 2" xfId="98" xr:uid="{00000000-0005-0000-0000-000032000000}"/>
    <cellStyle name="60% - Énfasis1 2 3" xfId="99" xr:uid="{00000000-0005-0000-0000-000033000000}"/>
    <cellStyle name="60% - Énfasis1 3" xfId="96" xr:uid="{00000000-0005-0000-0000-000034000000}"/>
    <cellStyle name="60% - Énfasis2 2" xfId="101" xr:uid="{00000000-0005-0000-0000-000035000000}"/>
    <cellStyle name="60% - Énfasis2 2 2" xfId="102" xr:uid="{00000000-0005-0000-0000-000036000000}"/>
    <cellStyle name="60% - Énfasis2 2 3" xfId="103" xr:uid="{00000000-0005-0000-0000-000037000000}"/>
    <cellStyle name="60% - Énfasis2 3" xfId="100" xr:uid="{00000000-0005-0000-0000-000038000000}"/>
    <cellStyle name="60% - Énfasis3 2" xfId="105" xr:uid="{00000000-0005-0000-0000-000039000000}"/>
    <cellStyle name="60% - Énfasis3 2 2" xfId="106" xr:uid="{00000000-0005-0000-0000-00003A000000}"/>
    <cellStyle name="60% - Énfasis3 2 3" xfId="107" xr:uid="{00000000-0005-0000-0000-00003B000000}"/>
    <cellStyle name="60% - Énfasis3 3" xfId="104" xr:uid="{00000000-0005-0000-0000-00003C000000}"/>
    <cellStyle name="60% - Énfasis4 2" xfId="109" xr:uid="{00000000-0005-0000-0000-00003D000000}"/>
    <cellStyle name="60% - Énfasis4 2 2" xfId="110" xr:uid="{00000000-0005-0000-0000-00003E000000}"/>
    <cellStyle name="60% - Énfasis4 2 3" xfId="111" xr:uid="{00000000-0005-0000-0000-00003F000000}"/>
    <cellStyle name="60% - Énfasis4 3" xfId="108" xr:uid="{00000000-0005-0000-0000-000040000000}"/>
    <cellStyle name="60% - Énfasis5 2" xfId="113" xr:uid="{00000000-0005-0000-0000-000041000000}"/>
    <cellStyle name="60% - Énfasis5 2 2" xfId="114" xr:uid="{00000000-0005-0000-0000-000042000000}"/>
    <cellStyle name="60% - Énfasis5 2 3" xfId="115" xr:uid="{00000000-0005-0000-0000-000043000000}"/>
    <cellStyle name="60% - Énfasis5 3" xfId="112" xr:uid="{00000000-0005-0000-0000-000044000000}"/>
    <cellStyle name="60% - Énfasis6 2" xfId="117" xr:uid="{00000000-0005-0000-0000-000045000000}"/>
    <cellStyle name="60% - Énfasis6 2 2" xfId="118" xr:uid="{00000000-0005-0000-0000-000046000000}"/>
    <cellStyle name="60% - Énfasis6 2 3" xfId="119" xr:uid="{00000000-0005-0000-0000-000047000000}"/>
    <cellStyle name="60% - Énfasis6 3" xfId="116" xr:uid="{00000000-0005-0000-0000-000048000000}"/>
    <cellStyle name="Buena 2" xfId="121" xr:uid="{00000000-0005-0000-0000-000049000000}"/>
    <cellStyle name="Buena 2 2" xfId="122" xr:uid="{00000000-0005-0000-0000-00004A000000}"/>
    <cellStyle name="Buena 2 3" xfId="123" xr:uid="{00000000-0005-0000-0000-00004B000000}"/>
    <cellStyle name="Buena 3" xfId="120" xr:uid="{00000000-0005-0000-0000-00004C000000}"/>
    <cellStyle name="Cálculo 2" xfId="125" xr:uid="{00000000-0005-0000-0000-00004D000000}"/>
    <cellStyle name="Cálculo 2 2" xfId="126" xr:uid="{00000000-0005-0000-0000-00004E000000}"/>
    <cellStyle name="Cálculo 2 3" xfId="127" xr:uid="{00000000-0005-0000-0000-00004F000000}"/>
    <cellStyle name="Cálculo 3" xfId="124" xr:uid="{00000000-0005-0000-0000-000050000000}"/>
    <cellStyle name="Celda de comprobación 2" xfId="129" xr:uid="{00000000-0005-0000-0000-000051000000}"/>
    <cellStyle name="Celda de comprobación 2 2" xfId="130" xr:uid="{00000000-0005-0000-0000-000052000000}"/>
    <cellStyle name="Celda de comprobación 2 3" xfId="131" xr:uid="{00000000-0005-0000-0000-000053000000}"/>
    <cellStyle name="Celda de comprobación 3" xfId="128" xr:uid="{00000000-0005-0000-0000-000054000000}"/>
    <cellStyle name="Celda vinculada 2" xfId="133" xr:uid="{00000000-0005-0000-0000-000055000000}"/>
    <cellStyle name="Celda vinculada 2 2" xfId="134" xr:uid="{00000000-0005-0000-0000-000056000000}"/>
    <cellStyle name="Celda vinculada 2 3" xfId="135" xr:uid="{00000000-0005-0000-0000-000057000000}"/>
    <cellStyle name="Celda vinculada 3" xfId="132" xr:uid="{00000000-0005-0000-0000-000058000000}"/>
    <cellStyle name="Comma 2" xfId="6" xr:uid="{00000000-0005-0000-0000-000059000000}"/>
    <cellStyle name="Comma 3" xfId="7" xr:uid="{00000000-0005-0000-0000-00005A000000}"/>
    <cellStyle name="Comma 4" xfId="27" xr:uid="{00000000-0005-0000-0000-00005B000000}"/>
    <cellStyle name="Diseño" xfId="8" xr:uid="{00000000-0005-0000-0000-00005C000000}"/>
    <cellStyle name="Encabezado 1" xfId="2" builtinId="16" customBuiltin="1"/>
    <cellStyle name="Encabezado 4" xfId="5" builtinId="19" customBuiltin="1"/>
    <cellStyle name="Énfasis1 2" xfId="137" xr:uid="{00000000-0005-0000-0000-00005F000000}"/>
    <cellStyle name="Énfasis1 2 2" xfId="138" xr:uid="{00000000-0005-0000-0000-000060000000}"/>
    <cellStyle name="Énfasis1 2 3" xfId="139" xr:uid="{00000000-0005-0000-0000-000061000000}"/>
    <cellStyle name="Énfasis1 3" xfId="136" xr:uid="{00000000-0005-0000-0000-000062000000}"/>
    <cellStyle name="Énfasis2 2" xfId="141" xr:uid="{00000000-0005-0000-0000-000063000000}"/>
    <cellStyle name="Énfasis2 2 2" xfId="142" xr:uid="{00000000-0005-0000-0000-000064000000}"/>
    <cellStyle name="Énfasis2 2 3" xfId="143" xr:uid="{00000000-0005-0000-0000-000065000000}"/>
    <cellStyle name="Énfasis2 3" xfId="140" xr:uid="{00000000-0005-0000-0000-000066000000}"/>
    <cellStyle name="Énfasis3 2" xfId="145" xr:uid="{00000000-0005-0000-0000-000067000000}"/>
    <cellStyle name="Énfasis3 2 2" xfId="146" xr:uid="{00000000-0005-0000-0000-000068000000}"/>
    <cellStyle name="Énfasis3 2 3" xfId="147" xr:uid="{00000000-0005-0000-0000-000069000000}"/>
    <cellStyle name="Énfasis3 3" xfId="144" xr:uid="{00000000-0005-0000-0000-00006A000000}"/>
    <cellStyle name="Énfasis4 2" xfId="149" xr:uid="{00000000-0005-0000-0000-00006B000000}"/>
    <cellStyle name="Énfasis4 2 2" xfId="150" xr:uid="{00000000-0005-0000-0000-00006C000000}"/>
    <cellStyle name="Énfasis4 2 3" xfId="151" xr:uid="{00000000-0005-0000-0000-00006D000000}"/>
    <cellStyle name="Énfasis4 3" xfId="148" xr:uid="{00000000-0005-0000-0000-00006E000000}"/>
    <cellStyle name="Énfasis5 2" xfId="153" xr:uid="{00000000-0005-0000-0000-00006F000000}"/>
    <cellStyle name="Énfasis5 2 2" xfId="154" xr:uid="{00000000-0005-0000-0000-000070000000}"/>
    <cellStyle name="Énfasis5 2 3" xfId="155" xr:uid="{00000000-0005-0000-0000-000071000000}"/>
    <cellStyle name="Énfasis5 3" xfId="152" xr:uid="{00000000-0005-0000-0000-000072000000}"/>
    <cellStyle name="Énfasis6 2" xfId="157" xr:uid="{00000000-0005-0000-0000-000073000000}"/>
    <cellStyle name="Énfasis6 2 2" xfId="158" xr:uid="{00000000-0005-0000-0000-000074000000}"/>
    <cellStyle name="Énfasis6 2 3" xfId="159" xr:uid="{00000000-0005-0000-0000-000075000000}"/>
    <cellStyle name="Énfasis6 3" xfId="156" xr:uid="{00000000-0005-0000-0000-000076000000}"/>
    <cellStyle name="Entrada 2" xfId="161" xr:uid="{00000000-0005-0000-0000-000077000000}"/>
    <cellStyle name="Entrada 2 2" xfId="162" xr:uid="{00000000-0005-0000-0000-000078000000}"/>
    <cellStyle name="Entrada 2 3" xfId="163" xr:uid="{00000000-0005-0000-0000-000079000000}"/>
    <cellStyle name="Entrada 3" xfId="160" xr:uid="{00000000-0005-0000-0000-00007A000000}"/>
    <cellStyle name="Euro" xfId="29" xr:uid="{00000000-0005-0000-0000-00007B000000}"/>
    <cellStyle name="Hipervínculo" xfId="216" builtinId="8"/>
    <cellStyle name="Hipervínculo 2" xfId="213" xr:uid="{00000000-0005-0000-0000-00007D000000}"/>
    <cellStyle name="Hyperlink 2" xfId="9" xr:uid="{00000000-0005-0000-0000-00007E000000}"/>
    <cellStyle name="Incorrecto 2" xfId="165" xr:uid="{00000000-0005-0000-0000-00007F000000}"/>
    <cellStyle name="Incorrecto 2 2" xfId="166" xr:uid="{00000000-0005-0000-0000-000080000000}"/>
    <cellStyle name="Incorrecto 2 3" xfId="167" xr:uid="{00000000-0005-0000-0000-000081000000}"/>
    <cellStyle name="Incorrecto 3" xfId="164" xr:uid="{00000000-0005-0000-0000-000082000000}"/>
    <cellStyle name="Millares" xfId="215" builtinId="3"/>
    <cellStyle name="Millares 2" xfId="10" xr:uid="{00000000-0005-0000-0000-000084000000}"/>
    <cellStyle name="Millares 2 2" xfId="11" xr:uid="{00000000-0005-0000-0000-000085000000}"/>
    <cellStyle name="Millares 2 2 2" xfId="170" xr:uid="{00000000-0005-0000-0000-000086000000}"/>
    <cellStyle name="Millares 2 3" xfId="30" xr:uid="{00000000-0005-0000-0000-000087000000}"/>
    <cellStyle name="Millares 2 3 2" xfId="171" xr:uid="{00000000-0005-0000-0000-000088000000}"/>
    <cellStyle name="Millares 2 4" xfId="169" xr:uid="{00000000-0005-0000-0000-000089000000}"/>
    <cellStyle name="Millares 3" xfId="12" xr:uid="{00000000-0005-0000-0000-00008A000000}"/>
    <cellStyle name="Millares 3 2" xfId="172" xr:uid="{00000000-0005-0000-0000-00008B000000}"/>
    <cellStyle name="Millares 4" xfId="31" xr:uid="{00000000-0005-0000-0000-00008C000000}"/>
    <cellStyle name="Millares 4 2" xfId="173" xr:uid="{00000000-0005-0000-0000-00008D000000}"/>
    <cellStyle name="Millares 5" xfId="32" xr:uid="{00000000-0005-0000-0000-00008E000000}"/>
    <cellStyle name="Millares 6" xfId="168" xr:uid="{00000000-0005-0000-0000-00008F000000}"/>
    <cellStyle name="Moneda 2" xfId="13" xr:uid="{00000000-0005-0000-0000-000090000000}"/>
    <cellStyle name="Neutral 2" xfId="175" xr:uid="{00000000-0005-0000-0000-000091000000}"/>
    <cellStyle name="Neutral 2 2" xfId="176" xr:uid="{00000000-0005-0000-0000-000092000000}"/>
    <cellStyle name="Neutral 2 3" xfId="177" xr:uid="{00000000-0005-0000-0000-000093000000}"/>
    <cellStyle name="Neutral 3" xfId="174" xr:uid="{00000000-0005-0000-0000-000094000000}"/>
    <cellStyle name="Normal" xfId="0" builtinId="0"/>
    <cellStyle name="Normal 10" xfId="26" xr:uid="{00000000-0005-0000-0000-000096000000}"/>
    <cellStyle name="Normal 10 2" xfId="47" xr:uid="{00000000-0005-0000-0000-000097000000}"/>
    <cellStyle name="Normal 10 3" xfId="33" xr:uid="{00000000-0005-0000-0000-000098000000}"/>
    <cellStyle name="Normal 11" xfId="34" xr:uid="{00000000-0005-0000-0000-000099000000}"/>
    <cellStyle name="Normal 12" xfId="35" xr:uid="{00000000-0005-0000-0000-00009A000000}"/>
    <cellStyle name="Normal 17" xfId="211" xr:uid="{00000000-0005-0000-0000-00009B000000}"/>
    <cellStyle name="Normal 18" xfId="212" xr:uid="{00000000-0005-0000-0000-00009C000000}"/>
    <cellStyle name="Normal 2" xfId="14" xr:uid="{00000000-0005-0000-0000-00009D000000}"/>
    <cellStyle name="Normal 2 2" xfId="15" xr:uid="{00000000-0005-0000-0000-00009E000000}"/>
    <cellStyle name="Normal 2 2 2" xfId="179" xr:uid="{00000000-0005-0000-0000-00009F000000}"/>
    <cellStyle name="Normal 2 3" xfId="36" xr:uid="{00000000-0005-0000-0000-0000A0000000}"/>
    <cellStyle name="Normal 2 3 3" xfId="46" xr:uid="{00000000-0005-0000-0000-0000A1000000}"/>
    <cellStyle name="Normal 2 4" xfId="180" xr:uid="{00000000-0005-0000-0000-0000A2000000}"/>
    <cellStyle name="Normal 2 5" xfId="178" xr:uid="{00000000-0005-0000-0000-0000A3000000}"/>
    <cellStyle name="Normal 3" xfId="16" xr:uid="{00000000-0005-0000-0000-0000A4000000}"/>
    <cellStyle name="Normal 3 2" xfId="38" xr:uid="{00000000-0005-0000-0000-0000A5000000}"/>
    <cellStyle name="Normal 3 2 2" xfId="181" xr:uid="{00000000-0005-0000-0000-0000A6000000}"/>
    <cellStyle name="Normal 3 2 3" xfId="45" xr:uid="{00000000-0005-0000-0000-0000A7000000}"/>
    <cellStyle name="Normal 3 3" xfId="39" xr:uid="{00000000-0005-0000-0000-0000A8000000}"/>
    <cellStyle name="Normal 3 3 2" xfId="182" xr:uid="{00000000-0005-0000-0000-0000A9000000}"/>
    <cellStyle name="Normal 3 4" xfId="183" xr:uid="{00000000-0005-0000-0000-0000AA000000}"/>
    <cellStyle name="Normal 3 5" xfId="37" xr:uid="{00000000-0005-0000-0000-0000AB000000}"/>
    <cellStyle name="Normal 3 6" xfId="214" xr:uid="{00000000-0005-0000-0000-0000AC000000}"/>
    <cellStyle name="Normal 4" xfId="17" xr:uid="{00000000-0005-0000-0000-0000AD000000}"/>
    <cellStyle name="Normal 4 2" xfId="18" xr:uid="{00000000-0005-0000-0000-0000AE000000}"/>
    <cellStyle name="Normal 4 2 2" xfId="19" xr:uid="{00000000-0005-0000-0000-0000AF000000}"/>
    <cellStyle name="Normal 4 2 3" xfId="184" xr:uid="{00000000-0005-0000-0000-0000B0000000}"/>
    <cellStyle name="Normal 4 3" xfId="40" xr:uid="{00000000-0005-0000-0000-0000B1000000}"/>
    <cellStyle name="Normal 5" xfId="20" xr:uid="{00000000-0005-0000-0000-0000B2000000}"/>
    <cellStyle name="Normal 5 2" xfId="21" xr:uid="{00000000-0005-0000-0000-0000B3000000}"/>
    <cellStyle name="Normal 5 3" xfId="41" xr:uid="{00000000-0005-0000-0000-0000B4000000}"/>
    <cellStyle name="Normal 6" xfId="22" xr:uid="{00000000-0005-0000-0000-0000B5000000}"/>
    <cellStyle name="Normal 6 2" xfId="42" xr:uid="{00000000-0005-0000-0000-0000B6000000}"/>
    <cellStyle name="Normal 6 5" xfId="185" xr:uid="{00000000-0005-0000-0000-0000B7000000}"/>
    <cellStyle name="Normal 7" xfId="23" xr:uid="{00000000-0005-0000-0000-0000B8000000}"/>
    <cellStyle name="Normal 7 2" xfId="187" xr:uid="{00000000-0005-0000-0000-0000B9000000}"/>
    <cellStyle name="Normal 7 3" xfId="188" xr:uid="{00000000-0005-0000-0000-0000BA000000}"/>
    <cellStyle name="Normal 7 4" xfId="186" xr:uid="{00000000-0005-0000-0000-0000BB000000}"/>
    <cellStyle name="Normal 7 5" xfId="43" xr:uid="{00000000-0005-0000-0000-0000BC000000}"/>
    <cellStyle name="Normal 8" xfId="24" xr:uid="{00000000-0005-0000-0000-0000BD000000}"/>
    <cellStyle name="Normal 8 2" xfId="189" xr:uid="{00000000-0005-0000-0000-0000BE000000}"/>
    <cellStyle name="Normal 8 3" xfId="44" xr:uid="{00000000-0005-0000-0000-0000BF000000}"/>
    <cellStyle name="Normal 9" xfId="25" xr:uid="{00000000-0005-0000-0000-0000C0000000}"/>
    <cellStyle name="Normal 9 2" xfId="190" xr:uid="{00000000-0005-0000-0000-0000C1000000}"/>
    <cellStyle name="Notas 2" xfId="192" xr:uid="{00000000-0005-0000-0000-0000C2000000}"/>
    <cellStyle name="Notas 2 2" xfId="193" xr:uid="{00000000-0005-0000-0000-0000C3000000}"/>
    <cellStyle name="Notas 2 3" xfId="194" xr:uid="{00000000-0005-0000-0000-0000C4000000}"/>
    <cellStyle name="Notas 3" xfId="191" xr:uid="{00000000-0005-0000-0000-0000C5000000}"/>
    <cellStyle name="Porcentaje" xfId="217" builtinId="5"/>
    <cellStyle name="Salida 2" xfId="196" xr:uid="{00000000-0005-0000-0000-0000C7000000}"/>
    <cellStyle name="Salida 2 2" xfId="197" xr:uid="{00000000-0005-0000-0000-0000C8000000}"/>
    <cellStyle name="Salida 2 3" xfId="198" xr:uid="{00000000-0005-0000-0000-0000C9000000}"/>
    <cellStyle name="Salida 3" xfId="195" xr:uid="{00000000-0005-0000-0000-0000CA000000}"/>
    <cellStyle name="Texto de advertencia 2" xfId="200" xr:uid="{00000000-0005-0000-0000-0000CB000000}"/>
    <cellStyle name="Texto de advertencia 2 2" xfId="201" xr:uid="{00000000-0005-0000-0000-0000CC000000}"/>
    <cellStyle name="Texto de advertencia 2 3" xfId="202" xr:uid="{00000000-0005-0000-0000-0000CD000000}"/>
    <cellStyle name="Texto de advertencia 3" xfId="199" xr:uid="{00000000-0005-0000-0000-0000CE000000}"/>
    <cellStyle name="Texto explicativo 2" xfId="204" xr:uid="{00000000-0005-0000-0000-0000CF000000}"/>
    <cellStyle name="Texto explicativo 2 2" xfId="205" xr:uid="{00000000-0005-0000-0000-0000D0000000}"/>
    <cellStyle name="Texto explicativo 2 3" xfId="206" xr:uid="{00000000-0005-0000-0000-0000D1000000}"/>
    <cellStyle name="Texto explicativo 3" xfId="203" xr:uid="{00000000-0005-0000-0000-0000D2000000}"/>
    <cellStyle name="Título" xfId="1" builtinId="15" customBuiltin="1"/>
    <cellStyle name="Título 2" xfId="3" builtinId="17" customBuiltin="1"/>
    <cellStyle name="Título 3" xfId="4" builtinId="18" customBuiltin="1"/>
    <cellStyle name="Total 2" xfId="208" xr:uid="{00000000-0005-0000-0000-0000D6000000}"/>
    <cellStyle name="Total 2 2" xfId="209" xr:uid="{00000000-0005-0000-0000-0000D7000000}"/>
    <cellStyle name="Total 2 3" xfId="210" xr:uid="{00000000-0005-0000-0000-0000D8000000}"/>
    <cellStyle name="Total 3" xfId="207" xr:uid="{00000000-0005-0000-0000-0000D9000000}"/>
  </cellStyles>
  <dxfs count="0"/>
  <tableStyles count="1" defaultTableStyle="TableStyleMedium2" defaultPivotStyle="PivotStyleLight16">
    <tableStyle name="Invisible" pivot="0" table="0" count="0" xr9:uid="{00000000-0011-0000-FFFF-FFFF00000000}"/>
  </tableStyles>
  <colors>
    <mruColors>
      <color rgb="FF29327B"/>
      <color rgb="FF00A8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0</xdr:row>
      <xdr:rowOff>80346</xdr:rowOff>
    </xdr:from>
    <xdr:to>
      <xdr:col>2</xdr:col>
      <xdr:colOff>862853</xdr:colOff>
      <xdr:row>3</xdr:row>
      <xdr:rowOff>156882</xdr:rowOff>
    </xdr:to>
    <xdr:pic>
      <xdr:nvPicPr>
        <xdr:cNvPr id="4" name="Imagen 3">
          <a:extLst>
            <a:ext uri="{FF2B5EF4-FFF2-40B4-BE49-F238E27FC236}">
              <a16:creationId xmlns:a16="http://schemas.microsoft.com/office/drawing/2014/main" id="{53EBAADF-EB43-44C0-AA3E-17F3D2C3C6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647" y="80346"/>
          <a:ext cx="2207559" cy="12419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44820</xdr:colOff>
      <xdr:row>0</xdr:row>
      <xdr:rowOff>57934</xdr:rowOff>
    </xdr:from>
    <xdr:to>
      <xdr:col>2</xdr:col>
      <xdr:colOff>918882</xdr:colOff>
      <xdr:row>3</xdr:row>
      <xdr:rowOff>143995</xdr:rowOff>
    </xdr:to>
    <xdr:pic>
      <xdr:nvPicPr>
        <xdr:cNvPr id="2" name="Imagen 1">
          <a:extLst>
            <a:ext uri="{FF2B5EF4-FFF2-40B4-BE49-F238E27FC236}">
              <a16:creationId xmlns:a16="http://schemas.microsoft.com/office/drawing/2014/main" id="{B86891C3-475F-4507-90C2-6364A99F53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820" y="57934"/>
          <a:ext cx="2342033" cy="12402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COMPRAS\46%20a%2060.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HEET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OMPRAS\1%20a%20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Mis%20documentos\Compras\Compras%20206%20hasta%202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OMPRAS\16%20a%203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OMPRAS\31%20a%204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OMPRAS\61%20a%207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COMPRAS\136%20a%201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ra_46"/>
      <sheetName val="Compra_46AMP"/>
      <sheetName val="Compra_47"/>
      <sheetName val="Compra_48"/>
      <sheetName val="Compra_49"/>
      <sheetName val="Compra_50"/>
      <sheetName val="Compra_50AMP"/>
      <sheetName val="Compra_51"/>
      <sheetName val="Compra_52"/>
      <sheetName val="Compra_53"/>
      <sheetName val="Compra_54"/>
      <sheetName val="Compra_54MOD"/>
      <sheetName val="Compra_55"/>
      <sheetName val="Compra_56"/>
      <sheetName val="Compra_57"/>
      <sheetName val="Compra_57AMP"/>
      <sheetName val="Compra_58"/>
      <sheetName val="Compra_59"/>
      <sheetName val="Compra_60"/>
    </sheetNames>
    <sheetDataSet>
      <sheetData sheetId="0" refreshError="1">
        <row r="146">
          <cell r="I146">
            <v>31571.743499999997</v>
          </cell>
        </row>
      </sheetData>
      <sheetData sheetId="1" refreshError="1">
        <row r="33">
          <cell r="I33">
            <v>16.020400000000002</v>
          </cell>
        </row>
      </sheetData>
      <sheetData sheetId="2" refreshError="1">
        <row r="143">
          <cell r="I143">
            <v>2033.6591000000001</v>
          </cell>
        </row>
      </sheetData>
      <sheetData sheetId="3" refreshError="1">
        <row r="142">
          <cell r="I142">
            <v>5497.7560000000003</v>
          </cell>
        </row>
      </sheetData>
      <sheetData sheetId="4" refreshError="1">
        <row r="44">
          <cell r="I44">
            <v>828.19659999999999</v>
          </cell>
        </row>
      </sheetData>
      <sheetData sheetId="5" refreshError="1">
        <row r="44">
          <cell r="I44">
            <v>1229.3600000000001</v>
          </cell>
        </row>
      </sheetData>
      <sheetData sheetId="6" refreshError="1">
        <row r="44">
          <cell r="I44">
            <v>1229.3600000000001</v>
          </cell>
        </row>
      </sheetData>
      <sheetData sheetId="7" refreshError="1">
        <row r="44">
          <cell r="I44">
            <v>2130.326</v>
          </cell>
        </row>
      </sheetData>
      <sheetData sheetId="8" refreshError="1">
        <row r="44">
          <cell r="I44">
            <v>580.79999999999995</v>
          </cell>
        </row>
      </sheetData>
      <sheetData sheetId="9" refreshError="1">
        <row r="52">
          <cell r="I52">
            <v>4276.3699000000006</v>
          </cell>
        </row>
      </sheetData>
      <sheetData sheetId="10" refreshError="1">
        <row r="52">
          <cell r="I52">
            <v>773.31100000000004</v>
          </cell>
        </row>
      </sheetData>
      <sheetData sheetId="11" refreshError="1"/>
      <sheetData sheetId="12" refreshError="1">
        <row r="46">
          <cell r="I46">
            <v>660.66</v>
          </cell>
        </row>
      </sheetData>
      <sheetData sheetId="13" refreshError="1">
        <row r="46">
          <cell r="I46">
            <v>5710.4740000000002</v>
          </cell>
        </row>
      </sheetData>
      <sheetData sheetId="14" refreshError="1">
        <row r="46">
          <cell r="I46">
            <v>6400.9362999999994</v>
          </cell>
        </row>
      </sheetData>
      <sheetData sheetId="15" refreshError="1">
        <row r="39">
          <cell r="I39">
            <v>66.404800000000009</v>
          </cell>
        </row>
      </sheetData>
      <sheetData sheetId="16" refreshError="1">
        <row r="59">
          <cell r="I59">
            <v>16599.372899999998</v>
          </cell>
        </row>
      </sheetData>
      <sheetData sheetId="17" refreshError="1">
        <row r="91">
          <cell r="I91">
            <v>16803.560399999998</v>
          </cell>
        </row>
      </sheetData>
      <sheetData sheetId="18" refreshError="1">
        <row r="34">
          <cell r="I34">
            <v>4307.6000000000004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NALISIS"/>
      <sheetName val="EFICIENCIAS"/>
      <sheetName val="REG.REVIS."/>
      <sheetName val="ANALISIS "/>
      <sheetName val="Testing"/>
      <sheetName val="BASE"/>
      <sheetName val="BOQ"/>
      <sheetName val="Hoja4"/>
      <sheetName val="Accesorios"/>
      <sheetName val="fittings"/>
      <sheetName val="CS"/>
      <sheetName val="Concrete"/>
      <sheetName val="CooperPipe"/>
      <sheetName val="CooperTubing"/>
      <sheetName val="Duct"/>
      <sheetName val="FRPPipe"/>
      <sheetName val="pipeHDPE"/>
      <sheetName val="PipePVC"/>
      <sheetName val="PipePVCPeru"/>
      <sheetName val="Hose"/>
      <sheetName val="SSteelPipe"/>
      <sheetName val="Pump Calcs"/>
      <sheetName val="Fluid"/>
      <sheetName val="Rouhness"/>
      <sheetName val="Material"/>
      <sheetName val="tank1"/>
      <sheetName val="conv"/>
      <sheetName val="steel"/>
      <sheetName val="Misc"/>
      <sheetName val="DAT"/>
      <sheetName val="DATOS DE CAMPO"/>
      <sheetName val="REG_REVIS_"/>
      <sheetName val="ANALISIS_"/>
      <sheetName val="작성기준"/>
      <sheetName val="Sheet2"/>
      <sheetName val="Sheet3"/>
      <sheetName val="Estimate"/>
      <sheetName val="Programa Producción"/>
      <sheetName val="Detail"/>
      <sheetName val="Propues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sheetData sheetId="36"/>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ra_1"/>
      <sheetName val="Compra_1MOD"/>
      <sheetName val="Compra_1AMP"/>
      <sheetName val="Compra_2"/>
      <sheetName val="Compra_3"/>
      <sheetName val="Compra_4"/>
      <sheetName val="Compra_5"/>
      <sheetName val="Compra_6"/>
      <sheetName val="Compra_7"/>
      <sheetName val="Compra_8"/>
      <sheetName val="Compra_9"/>
      <sheetName val="Compra_10"/>
      <sheetName val="Compra_11"/>
      <sheetName val="Compra_12"/>
      <sheetName val="Compra_13"/>
      <sheetName val="Compra_14"/>
      <sheetName val="Compra_15"/>
    </sheetNames>
    <sheetDataSet>
      <sheetData sheetId="0" refreshError="1">
        <row r="311">
          <cell r="I311">
            <v>107557</v>
          </cell>
        </row>
      </sheetData>
      <sheetData sheetId="1" refreshError="1">
        <row r="141">
          <cell r="G141">
            <v>-9032</v>
          </cell>
        </row>
      </sheetData>
      <sheetData sheetId="2" refreshError="1">
        <row r="36">
          <cell r="I36">
            <v>2385.9868999999999</v>
          </cell>
        </row>
      </sheetData>
      <sheetData sheetId="3" refreshError="1">
        <row r="53">
          <cell r="I53">
            <v>3099</v>
          </cell>
        </row>
      </sheetData>
      <sheetData sheetId="4" refreshError="1">
        <row r="50">
          <cell r="I50">
            <v>222337.5</v>
          </cell>
        </row>
      </sheetData>
      <sheetData sheetId="5" refreshError="1">
        <row r="33">
          <cell r="I33">
            <v>387200</v>
          </cell>
        </row>
      </sheetData>
      <sheetData sheetId="6" refreshError="1">
        <row r="31">
          <cell r="I31">
            <v>90750</v>
          </cell>
        </row>
      </sheetData>
      <sheetData sheetId="7" refreshError="1">
        <row r="32">
          <cell r="I32">
            <v>18150</v>
          </cell>
        </row>
      </sheetData>
      <sheetData sheetId="8" refreshError="1">
        <row r="31">
          <cell r="I31">
            <v>54450</v>
          </cell>
        </row>
      </sheetData>
      <sheetData sheetId="9" refreshError="1">
        <row r="31">
          <cell r="I31">
            <v>959530</v>
          </cell>
        </row>
      </sheetData>
      <sheetData sheetId="10" refreshError="1">
        <row r="43">
          <cell r="I43">
            <v>24200</v>
          </cell>
        </row>
      </sheetData>
      <sheetData sheetId="11" refreshError="1">
        <row r="59">
          <cell r="I59">
            <v>9543.4394000000011</v>
          </cell>
        </row>
      </sheetData>
      <sheetData sheetId="12" refreshError="1">
        <row r="161">
          <cell r="I161">
            <v>18177.0435</v>
          </cell>
        </row>
      </sheetData>
      <sheetData sheetId="13" refreshError="1">
        <row r="36">
          <cell r="I36">
            <v>3066.14</v>
          </cell>
        </row>
      </sheetData>
      <sheetData sheetId="14" refreshError="1">
        <row r="36">
          <cell r="I36">
            <v>7391.7099999999991</v>
          </cell>
        </row>
      </sheetData>
      <sheetData sheetId="15" refreshError="1">
        <row r="32">
          <cell r="I32">
            <v>22324.5</v>
          </cell>
        </row>
      </sheetData>
      <sheetData sheetId="16" refreshError="1">
        <row r="33">
          <cell r="I33">
            <v>5880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C215"/>
      <sheetName val="9du2xkjwWr9t0XNQzLvhYSjeD"/>
      <sheetName val="OC206"/>
      <sheetName val="OC206AMP"/>
      <sheetName val="OC206AMP2"/>
      <sheetName val="OC206Amp3"/>
      <sheetName val="OC207"/>
      <sheetName val="OC207Amp"/>
      <sheetName val="OC208"/>
      <sheetName val="OC208AMP"/>
      <sheetName val="OC209"/>
      <sheetName val="OC210"/>
      <sheetName val="OC211"/>
      <sheetName val="OC211AMP"/>
      <sheetName val="OC211Amp2"/>
      <sheetName val="OC212"/>
      <sheetName val="OC212Amp"/>
      <sheetName val="OC213"/>
      <sheetName val="OC213Amp"/>
      <sheetName val="OC214"/>
      <sheetName val="OC214AMP"/>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ra_16"/>
      <sheetName val="Compra_17"/>
      <sheetName val="Compra_18"/>
      <sheetName val="Compra_19"/>
      <sheetName val="Compra_20"/>
      <sheetName val="Compra_21"/>
      <sheetName val="Compra_22"/>
      <sheetName val="Compra_23"/>
      <sheetName val="Compra_24"/>
      <sheetName val="Compra_25"/>
      <sheetName val="Compra_26"/>
      <sheetName val="Compra_27"/>
      <sheetName val="Compra_28"/>
      <sheetName val="Compra_29"/>
      <sheetName val="Compra_30"/>
    </sheetNames>
    <sheetDataSet>
      <sheetData sheetId="0" refreshError="1">
        <row r="33">
          <cell r="I33">
            <v>49428.5</v>
          </cell>
        </row>
      </sheetData>
      <sheetData sheetId="1" refreshError="1">
        <row r="47">
          <cell r="I47">
            <v>6600</v>
          </cell>
        </row>
      </sheetData>
      <sheetData sheetId="2" refreshError="1">
        <row r="44">
          <cell r="I44">
            <v>3715.0025000000001</v>
          </cell>
        </row>
      </sheetData>
      <sheetData sheetId="3" refreshError="1">
        <row r="58">
          <cell r="I58">
            <v>1452</v>
          </cell>
        </row>
      </sheetData>
      <sheetData sheetId="4" refreshError="1"/>
      <sheetData sheetId="5" refreshError="1">
        <row r="35">
          <cell r="I35">
            <v>8039.02</v>
          </cell>
        </row>
      </sheetData>
      <sheetData sheetId="6" refreshError="1">
        <row r="106">
          <cell r="I106">
            <v>707245</v>
          </cell>
        </row>
      </sheetData>
      <sheetData sheetId="7" refreshError="1">
        <row r="101">
          <cell r="I101">
            <v>2755566.88</v>
          </cell>
        </row>
      </sheetData>
      <sheetData sheetId="8" refreshError="1">
        <row r="102">
          <cell r="I102">
            <v>483271.59210000001</v>
          </cell>
        </row>
      </sheetData>
      <sheetData sheetId="9" refreshError="1">
        <row r="36">
          <cell r="I36">
            <v>19360</v>
          </cell>
        </row>
      </sheetData>
      <sheetData sheetId="10" refreshError="1">
        <row r="102">
          <cell r="I102">
            <v>421987.5</v>
          </cell>
        </row>
      </sheetData>
      <sheetData sheetId="11" refreshError="1">
        <row r="105">
          <cell r="I105">
            <v>5968477.5810000002</v>
          </cell>
        </row>
      </sheetData>
      <sheetData sheetId="12" refreshError="1">
        <row r="101">
          <cell r="I101">
            <v>868876.80000000005</v>
          </cell>
        </row>
      </sheetData>
      <sheetData sheetId="13" refreshError="1">
        <row r="106">
          <cell r="I106">
            <v>2230734.2199999997</v>
          </cell>
        </row>
      </sheetData>
      <sheetData sheetId="14" refreshError="1">
        <row r="105">
          <cell r="I105">
            <v>8917.7000000000007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ra_31"/>
      <sheetName val="Compra_32"/>
      <sheetName val="Compra_33"/>
      <sheetName val="Compra_34"/>
      <sheetName val="Compra_35"/>
      <sheetName val="Compra_36"/>
      <sheetName val="Compra_37"/>
      <sheetName val="Compra_38"/>
      <sheetName val="Compra_39"/>
      <sheetName val="Compra_40"/>
      <sheetName val="Compra_41"/>
      <sheetName val="Compra_42"/>
      <sheetName val="Compra_43"/>
      <sheetName val="Compra_44"/>
      <sheetName val="Compra_45"/>
      <sheetName val="Compra_45AMP"/>
    </sheetNames>
    <sheetDataSet>
      <sheetData sheetId="0" refreshError="1">
        <row r="102">
          <cell r="I102">
            <v>1306800</v>
          </cell>
        </row>
      </sheetData>
      <sheetData sheetId="1" refreshError="1">
        <row r="105">
          <cell r="I105">
            <v>1567619.13</v>
          </cell>
        </row>
      </sheetData>
      <sheetData sheetId="2" refreshError="1">
        <row r="106">
          <cell r="I106">
            <v>19870135.576500002</v>
          </cell>
        </row>
      </sheetData>
      <sheetData sheetId="3" refreshError="1">
        <row r="46">
          <cell r="I46">
            <v>1331000</v>
          </cell>
        </row>
      </sheetData>
      <sheetData sheetId="4" refreshError="1">
        <row r="33">
          <cell r="I33">
            <v>4044</v>
          </cell>
        </row>
      </sheetData>
      <sheetData sheetId="5" refreshError="1">
        <row r="33">
          <cell r="I33">
            <v>39427.995199999998</v>
          </cell>
        </row>
      </sheetData>
      <sheetData sheetId="6" refreshError="1">
        <row r="47">
          <cell r="I47">
            <v>6600</v>
          </cell>
        </row>
      </sheetData>
      <sheetData sheetId="7" refreshError="1">
        <row r="45">
          <cell r="I45">
            <v>274718.40000000002</v>
          </cell>
        </row>
      </sheetData>
      <sheetData sheetId="8" refreshError="1">
        <row r="45">
          <cell r="I45">
            <v>576081</v>
          </cell>
        </row>
      </sheetData>
      <sheetData sheetId="9" refreshError="1">
        <row r="40">
          <cell r="I40">
            <v>33541.199999999997</v>
          </cell>
        </row>
      </sheetData>
      <sheetData sheetId="10" refreshError="1">
        <row r="45">
          <cell r="I45">
            <v>164829.5759</v>
          </cell>
        </row>
      </sheetData>
      <sheetData sheetId="11" refreshError="1">
        <row r="46">
          <cell r="I46">
            <v>394679.49400000001</v>
          </cell>
        </row>
      </sheetData>
      <sheetData sheetId="12" refreshError="1">
        <row r="46">
          <cell r="I46">
            <v>1101613.04</v>
          </cell>
        </row>
      </sheetData>
      <sheetData sheetId="13" refreshError="1">
        <row r="46">
          <cell r="I46">
            <v>416240</v>
          </cell>
        </row>
      </sheetData>
      <sheetData sheetId="14" refreshError="1">
        <row r="112">
          <cell r="I112">
            <v>46981.831599999998</v>
          </cell>
        </row>
      </sheetData>
      <sheetData sheetId="15" refreshError="1">
        <row r="33">
          <cell r="I33">
            <v>579.10599999999999</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ra_61"/>
      <sheetName val="Compra_62"/>
      <sheetName val="Compra_63"/>
      <sheetName val="Compra_64"/>
      <sheetName val="Compra_65"/>
      <sheetName val="Compra_66"/>
      <sheetName val="Compra_67"/>
      <sheetName val="Compra_68"/>
      <sheetName val="Compra_69"/>
      <sheetName val="Compra_70"/>
      <sheetName val="Compra_70AMP"/>
      <sheetName val="Compra_71"/>
      <sheetName val="Compra_72"/>
      <sheetName val="Compra_73"/>
      <sheetName val="Compra_74"/>
      <sheetName val="Compra_75"/>
    </sheetNames>
    <sheetDataSet>
      <sheetData sheetId="0" refreshError="1">
        <row r="40">
          <cell r="I40">
            <v>7989.0249999999996</v>
          </cell>
        </row>
      </sheetData>
      <sheetData sheetId="1" refreshError="1">
        <row r="33">
          <cell r="I33">
            <v>9500</v>
          </cell>
        </row>
      </sheetData>
      <sheetData sheetId="2" refreshError="1">
        <row r="35">
          <cell r="I35">
            <v>10890</v>
          </cell>
        </row>
      </sheetData>
      <sheetData sheetId="3" refreshError="1">
        <row r="33">
          <cell r="I33">
            <v>3309.35</v>
          </cell>
        </row>
      </sheetData>
      <sheetData sheetId="4" refreshError="1">
        <row r="36">
          <cell r="I36">
            <v>1391.1975</v>
          </cell>
        </row>
      </sheetData>
      <sheetData sheetId="5" refreshError="1">
        <row r="36">
          <cell r="I36">
            <v>11979</v>
          </cell>
        </row>
      </sheetData>
      <sheetData sheetId="6" refreshError="1">
        <row r="33">
          <cell r="I33">
            <v>3462.1125000000002</v>
          </cell>
        </row>
      </sheetData>
      <sheetData sheetId="7" refreshError="1">
        <row r="36">
          <cell r="I36">
            <v>145200</v>
          </cell>
        </row>
      </sheetData>
      <sheetData sheetId="8" refreshError="1">
        <row r="36">
          <cell r="I36">
            <v>1127.72</v>
          </cell>
        </row>
      </sheetData>
      <sheetData sheetId="9" refreshError="1">
        <row r="36">
          <cell r="I36">
            <v>3158.1</v>
          </cell>
        </row>
      </sheetData>
      <sheetData sheetId="10" refreshError="1">
        <row r="36">
          <cell r="I36">
            <v>1754.5</v>
          </cell>
        </row>
      </sheetData>
      <sheetData sheetId="11" refreshError="1">
        <row r="38">
          <cell r="I38">
            <v>1200</v>
          </cell>
        </row>
      </sheetData>
      <sheetData sheetId="12" refreshError="1">
        <row r="33">
          <cell r="I33">
            <v>29176.487999999998</v>
          </cell>
        </row>
      </sheetData>
      <sheetData sheetId="13" refreshError="1">
        <row r="40">
          <cell r="I40">
            <v>1905.75</v>
          </cell>
        </row>
      </sheetData>
      <sheetData sheetId="14" refreshError="1">
        <row r="36">
          <cell r="I36">
            <v>4658.5</v>
          </cell>
        </row>
      </sheetData>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ra_136"/>
    </sheetNames>
    <sheetDataSet>
      <sheetData sheetId="0" refreshError="1">
        <row r="32">
          <cell r="I32">
            <v>2000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mazure@mafirma.com.p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jmazure@mafirma.com.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5"/>
  <sheetViews>
    <sheetView showGridLines="0" view="pageBreakPreview" zoomScale="55" zoomScaleNormal="85" zoomScaleSheetLayoutView="55" workbookViewId="0">
      <selection activeCell="D10" sqref="D10:J11"/>
    </sheetView>
  </sheetViews>
  <sheetFormatPr baseColWidth="10" defaultColWidth="11.44140625" defaultRowHeight="12.6"/>
  <cols>
    <col min="1" max="1" width="10.5546875" style="2" customWidth="1"/>
    <col min="2" max="2" width="10.88671875" style="2" customWidth="1"/>
    <col min="3" max="3" width="14.33203125" style="2" customWidth="1"/>
    <col min="4" max="4" width="13.33203125" style="2" hidden="1" customWidth="1"/>
    <col min="5" max="5" width="22.44140625" style="2" customWidth="1"/>
    <col min="6" max="6" width="17.5546875" style="2" customWidth="1"/>
    <col min="7" max="7" width="23.109375" style="2" customWidth="1"/>
    <col min="8" max="8" width="22" style="2" customWidth="1"/>
    <col min="9" max="9" width="11.6640625" style="2" customWidth="1"/>
    <col min="10" max="10" width="13" style="2" customWidth="1"/>
    <col min="11" max="11" width="17.33203125" style="2" customWidth="1"/>
    <col min="12" max="12" width="32.33203125" style="2" customWidth="1"/>
    <col min="13" max="13" width="29.44140625" style="2" hidden="1" customWidth="1"/>
    <col min="14" max="16384" width="11.44140625" style="2"/>
  </cols>
  <sheetData>
    <row r="1" spans="1:21" ht="37.5" customHeight="1">
      <c r="A1" s="170"/>
      <c r="B1" s="171"/>
      <c r="C1" s="171"/>
      <c r="D1" s="172"/>
      <c r="E1" s="140" t="s">
        <v>21</v>
      </c>
      <c r="F1" s="141"/>
      <c r="G1" s="141"/>
      <c r="H1" s="141"/>
      <c r="I1" s="141"/>
      <c r="J1" s="142"/>
      <c r="K1" s="152"/>
      <c r="L1" s="153"/>
    </row>
    <row r="2" spans="1:21" ht="37.5" customHeight="1">
      <c r="A2" s="173"/>
      <c r="B2" s="174"/>
      <c r="C2" s="174"/>
      <c r="D2" s="175"/>
      <c r="E2" s="143"/>
      <c r="F2" s="144"/>
      <c r="G2" s="144"/>
      <c r="H2" s="144"/>
      <c r="I2" s="144"/>
      <c r="J2" s="145"/>
      <c r="K2" s="154"/>
      <c r="L2" s="155"/>
    </row>
    <row r="3" spans="1:21" ht="15.75" customHeight="1">
      <c r="A3" s="173"/>
      <c r="B3" s="174"/>
      <c r="C3" s="174"/>
      <c r="D3" s="175"/>
      <c r="E3" s="143"/>
      <c r="F3" s="144"/>
      <c r="G3" s="144"/>
      <c r="H3" s="144"/>
      <c r="I3" s="144"/>
      <c r="J3" s="145"/>
      <c r="K3" s="157" t="s">
        <v>19</v>
      </c>
      <c r="L3" s="158"/>
    </row>
    <row r="4" spans="1:21" ht="15.75" customHeight="1">
      <c r="A4" s="173"/>
      <c r="B4" s="174"/>
      <c r="C4" s="174"/>
      <c r="D4" s="175"/>
      <c r="E4" s="143"/>
      <c r="F4" s="144"/>
      <c r="G4" s="144"/>
      <c r="H4" s="144"/>
      <c r="I4" s="144"/>
      <c r="J4" s="145"/>
      <c r="K4" s="160" t="s">
        <v>18</v>
      </c>
      <c r="L4" s="162"/>
    </row>
    <row r="5" spans="1:21" ht="15.75" customHeight="1">
      <c r="A5" s="164" t="s">
        <v>22</v>
      </c>
      <c r="B5" s="165"/>
      <c r="C5" s="165"/>
      <c r="D5" s="166"/>
      <c r="E5" s="143"/>
      <c r="F5" s="144"/>
      <c r="G5" s="144"/>
      <c r="H5" s="144"/>
      <c r="I5" s="144"/>
      <c r="J5" s="145"/>
      <c r="K5" s="161"/>
      <c r="L5" s="163"/>
    </row>
    <row r="6" spans="1:21" ht="12" customHeight="1" thickBot="1">
      <c r="A6" s="167" t="s">
        <v>23</v>
      </c>
      <c r="B6" s="168"/>
      <c r="C6" s="168"/>
      <c r="D6" s="169"/>
      <c r="E6" s="146"/>
      <c r="F6" s="147"/>
      <c r="G6" s="147"/>
      <c r="H6" s="147"/>
      <c r="I6" s="147"/>
      <c r="J6" s="148"/>
      <c r="K6" s="59"/>
      <c r="L6" s="37"/>
    </row>
    <row r="7" spans="1:21" s="4" customFormat="1" ht="13.8">
      <c r="A7" s="149" t="s">
        <v>17</v>
      </c>
      <c r="B7" s="150"/>
      <c r="C7" s="150"/>
      <c r="D7" s="46"/>
      <c r="E7" s="46"/>
      <c r="F7" s="46"/>
      <c r="G7" s="46"/>
      <c r="H7" s="46"/>
      <c r="I7" s="46"/>
      <c r="J7" s="46"/>
      <c r="K7" s="22"/>
      <c r="L7" s="23"/>
      <c r="N7" s="5"/>
    </row>
    <row r="8" spans="1:21" s="39" customFormat="1" ht="16.5" customHeight="1">
      <c r="A8" s="124" t="s">
        <v>0</v>
      </c>
      <c r="B8" s="125"/>
      <c r="C8" s="125"/>
      <c r="D8" s="151" t="s">
        <v>49</v>
      </c>
      <c r="E8" s="151"/>
      <c r="F8" s="151"/>
      <c r="G8" s="151"/>
      <c r="H8" s="151"/>
      <c r="I8" s="151"/>
      <c r="J8" s="151"/>
      <c r="K8" s="40"/>
      <c r="L8" s="41"/>
      <c r="N8" s="42"/>
    </row>
    <row r="9" spans="1:21" s="39" customFormat="1" ht="16.5" customHeight="1">
      <c r="A9" s="124" t="s">
        <v>1</v>
      </c>
      <c r="B9" s="125"/>
      <c r="C9" s="125"/>
      <c r="D9" s="151" t="s">
        <v>50</v>
      </c>
      <c r="E9" s="151"/>
      <c r="F9" s="151"/>
      <c r="G9" s="151"/>
      <c r="H9" s="151"/>
      <c r="I9" s="151"/>
      <c r="J9" s="151"/>
      <c r="K9" s="40"/>
      <c r="L9" s="41"/>
      <c r="N9" s="42"/>
    </row>
    <row r="10" spans="1:21" s="39" customFormat="1" ht="16.5" customHeight="1">
      <c r="A10" s="124" t="s">
        <v>2</v>
      </c>
      <c r="B10" s="125"/>
      <c r="C10" s="125"/>
      <c r="D10" s="151">
        <v>6104747</v>
      </c>
      <c r="E10" s="151"/>
      <c r="F10" s="151"/>
      <c r="G10" s="151"/>
      <c r="H10" s="151"/>
      <c r="I10" s="151"/>
      <c r="J10" s="151"/>
      <c r="K10" s="40"/>
      <c r="L10" s="41"/>
      <c r="N10" s="42"/>
    </row>
    <row r="11" spans="1:21" s="39" customFormat="1" ht="16.5" customHeight="1">
      <c r="A11" s="124" t="s">
        <v>3</v>
      </c>
      <c r="B11" s="125"/>
      <c r="C11" s="125"/>
      <c r="D11" s="210" t="s">
        <v>62</v>
      </c>
      <c r="E11" s="151"/>
      <c r="F11" s="151"/>
      <c r="G11" s="151"/>
      <c r="H11" s="151"/>
      <c r="I11" s="151"/>
      <c r="J11" s="151"/>
      <c r="K11" s="40"/>
      <c r="L11" s="41"/>
      <c r="N11" s="42"/>
    </row>
    <row r="12" spans="1:21" ht="28.5" customHeight="1" thickBot="1">
      <c r="A12" s="38"/>
      <c r="B12" s="7"/>
      <c r="C12" s="7"/>
      <c r="D12" s="7"/>
      <c r="E12" s="7"/>
      <c r="F12" s="7"/>
      <c r="G12" s="7"/>
      <c r="H12" s="7"/>
      <c r="I12" s="7"/>
      <c r="J12" s="61"/>
      <c r="K12" s="61" t="s">
        <v>24</v>
      </c>
      <c r="L12" s="209">
        <v>44868</v>
      </c>
    </row>
    <row r="13" spans="1:21" ht="40.200000000000003" customHeight="1" thickBot="1">
      <c r="A13" s="44" t="s">
        <v>10</v>
      </c>
      <c r="B13" s="45" t="s">
        <v>4</v>
      </c>
      <c r="C13" s="45" t="s">
        <v>5</v>
      </c>
      <c r="D13" s="45"/>
      <c r="E13" s="159" t="s">
        <v>42</v>
      </c>
      <c r="F13" s="159"/>
      <c r="G13" s="159"/>
      <c r="H13" s="159"/>
      <c r="I13" s="159"/>
      <c r="J13" s="159"/>
      <c r="K13" s="47" t="s">
        <v>16</v>
      </c>
      <c r="L13" s="48" t="s">
        <v>15</v>
      </c>
      <c r="N13" s="156"/>
      <c r="O13" s="156"/>
      <c r="P13" s="156"/>
      <c r="Q13" s="6"/>
      <c r="R13" s="7"/>
      <c r="S13" s="7"/>
      <c r="T13" s="7"/>
      <c r="U13" s="7"/>
    </row>
    <row r="14" spans="1:21" ht="27" customHeight="1">
      <c r="A14" s="126" t="s">
        <v>39</v>
      </c>
      <c r="B14" s="127"/>
      <c r="C14" s="127"/>
      <c r="D14" s="127"/>
      <c r="E14" s="127"/>
      <c r="F14" s="127"/>
      <c r="G14" s="127"/>
      <c r="H14" s="127"/>
      <c r="I14" s="127"/>
      <c r="J14" s="127"/>
      <c r="K14" s="127"/>
      <c r="L14" s="128"/>
      <c r="N14" s="8"/>
      <c r="O14" s="8"/>
      <c r="P14" s="8"/>
      <c r="Q14" s="6"/>
      <c r="R14" s="7"/>
      <c r="S14" s="7"/>
      <c r="T14" s="7"/>
      <c r="U14" s="7"/>
    </row>
    <row r="15" spans="1:21" s="9" customFormat="1" ht="30" customHeight="1">
      <c r="A15" s="73"/>
      <c r="B15" s="67"/>
      <c r="C15" s="68">
        <f>SUM(DETALLADO!C16:C20)</f>
        <v>874</v>
      </c>
      <c r="D15" s="60"/>
      <c r="E15" s="136" t="str">
        <f>DETALLADO!E15</f>
        <v>INFORMES, REPORTES Y HERRAMIENTAS</v>
      </c>
      <c r="F15" s="136"/>
      <c r="G15" s="136"/>
      <c r="H15" s="136"/>
      <c r="I15" s="136"/>
      <c r="J15" s="136"/>
      <c r="K15" s="69"/>
      <c r="L15" s="70">
        <f>M15*DETALLADO!M33</f>
        <v>1936823.4330192541</v>
      </c>
      <c r="M15" s="100">
        <f>SUM(DETALLADO!L16:L20)</f>
        <v>1683500</v>
      </c>
      <c r="N15" s="10"/>
      <c r="O15" s="11"/>
      <c r="P15" s="11"/>
      <c r="Q15" s="12"/>
      <c r="R15" s="13"/>
      <c r="S15" s="13"/>
      <c r="T15" s="13"/>
      <c r="U15" s="13"/>
    </row>
    <row r="16" spans="1:21" s="9" customFormat="1" ht="30" customHeight="1">
      <c r="A16" s="73"/>
      <c r="B16" s="67"/>
      <c r="C16" s="68">
        <f>SUM(DETALLADO!C22:C23)</f>
        <v>4</v>
      </c>
      <c r="D16" s="60"/>
      <c r="E16" s="136" t="str">
        <f>DETALLADO!E21</f>
        <v>ENTREGABLES ÚNICOS(***)</v>
      </c>
      <c r="F16" s="136"/>
      <c r="G16" s="136"/>
      <c r="H16" s="136"/>
      <c r="I16" s="136"/>
      <c r="J16" s="136"/>
      <c r="K16" s="69"/>
      <c r="L16" s="70">
        <f>M16*DETALLADO!M33</f>
        <v>264609.0820281725</v>
      </c>
      <c r="M16" s="100">
        <f>SUM(DETALLADO!L22:L23)</f>
        <v>230000</v>
      </c>
      <c r="N16" s="10"/>
      <c r="O16" s="11"/>
      <c r="P16" s="11"/>
      <c r="Q16" s="12"/>
      <c r="R16" s="13"/>
      <c r="S16" s="13"/>
      <c r="T16" s="13"/>
      <c r="U16" s="13"/>
    </row>
    <row r="17" spans="1:21" s="9" customFormat="1" ht="30" customHeight="1">
      <c r="A17" s="71"/>
      <c r="B17" s="67"/>
      <c r="C17" s="68">
        <f>SUM(DETALLADO!C25:C26)</f>
        <v>133</v>
      </c>
      <c r="D17" s="62"/>
      <c r="E17" s="136" t="str">
        <f>DETALLADO!E24</f>
        <v>ENTREGABLES RECURRENTES</v>
      </c>
      <c r="F17" s="136"/>
      <c r="G17" s="136"/>
      <c r="H17" s="136"/>
      <c r="I17" s="136"/>
      <c r="J17" s="136"/>
      <c r="K17" s="69"/>
      <c r="L17" s="70">
        <f>M17*DETALLADO!M33</f>
        <v>190403.49163331545</v>
      </c>
      <c r="M17" s="100">
        <f>SUM(DETALLADO!L25:L26)</f>
        <v>165500</v>
      </c>
      <c r="N17" s="10"/>
      <c r="O17" s="11"/>
      <c r="P17" s="11"/>
      <c r="Q17" s="12"/>
      <c r="R17" s="13"/>
      <c r="S17" s="13"/>
      <c r="T17" s="13"/>
      <c r="U17" s="13"/>
    </row>
    <row r="18" spans="1:21" s="9" customFormat="1" ht="30" customHeight="1">
      <c r="A18" s="71"/>
      <c r="B18" s="67"/>
      <c r="C18" s="68">
        <f>SUM(DETALLADO!C28:C31)</f>
        <v>103</v>
      </c>
      <c r="D18" s="62"/>
      <c r="E18" s="136" t="str">
        <f>DETALLADO!E27</f>
        <v>ENTREGABLES COMUNICADOR</v>
      </c>
      <c r="F18" s="136"/>
      <c r="G18" s="136"/>
      <c r="H18" s="136"/>
      <c r="I18" s="136"/>
      <c r="J18" s="136"/>
      <c r="K18" s="69"/>
      <c r="L18" s="70">
        <f>M18*DETALLADO!M33</f>
        <v>416471.68562694977</v>
      </c>
      <c r="M18" s="100">
        <f>SUM(DETALLADO!L28:L31)</f>
        <v>362000</v>
      </c>
      <c r="N18" s="10"/>
      <c r="O18" s="11"/>
      <c r="P18" s="11"/>
      <c r="Q18" s="12"/>
      <c r="R18" s="13"/>
      <c r="S18" s="13"/>
      <c r="T18" s="13"/>
      <c r="U18" s="13"/>
    </row>
    <row r="19" spans="1:21" s="9" customFormat="1" ht="30" customHeight="1">
      <c r="A19" s="121" t="s">
        <v>29</v>
      </c>
      <c r="B19" s="122"/>
      <c r="C19" s="122"/>
      <c r="D19" s="122"/>
      <c r="E19" s="122"/>
      <c r="F19" s="122"/>
      <c r="G19" s="122"/>
      <c r="H19" s="122"/>
      <c r="I19" s="122"/>
      <c r="J19" s="122"/>
      <c r="K19" s="123"/>
      <c r="L19" s="80">
        <f>SUM(L15:L18)</f>
        <v>2808307.692307692</v>
      </c>
      <c r="N19" s="10"/>
      <c r="O19" s="11"/>
      <c r="P19" s="11"/>
      <c r="Q19" s="12"/>
      <c r="R19" s="13"/>
      <c r="S19" s="13"/>
      <c r="T19" s="13"/>
      <c r="U19" s="13"/>
    </row>
    <row r="20" spans="1:21" s="9" customFormat="1" ht="30" customHeight="1" thickBot="1">
      <c r="A20" s="137" t="s">
        <v>30</v>
      </c>
      <c r="B20" s="138"/>
      <c r="C20" s="138"/>
      <c r="D20" s="138"/>
      <c r="E20" s="138"/>
      <c r="F20" s="138"/>
      <c r="G20" s="138"/>
      <c r="H20" s="138"/>
      <c r="I20" s="138"/>
      <c r="J20" s="139"/>
      <c r="K20" s="63">
        <v>0.18</v>
      </c>
      <c r="L20" s="58">
        <f>IF(L19="","",+L19*K20)</f>
        <v>505495.38461538457</v>
      </c>
      <c r="N20" s="10"/>
      <c r="O20" s="11"/>
      <c r="P20" s="11"/>
      <c r="Q20" s="12"/>
      <c r="R20" s="13"/>
      <c r="S20" s="13"/>
      <c r="T20" s="13"/>
      <c r="U20" s="13"/>
    </row>
    <row r="21" spans="1:21" s="9" customFormat="1" ht="30" customHeight="1" thickTop="1" thickBot="1">
      <c r="A21" s="121" t="s">
        <v>33</v>
      </c>
      <c r="B21" s="122"/>
      <c r="C21" s="122"/>
      <c r="D21" s="122"/>
      <c r="E21" s="122"/>
      <c r="F21" s="122"/>
      <c r="G21" s="122"/>
      <c r="H21" s="122"/>
      <c r="I21" s="122"/>
      <c r="J21" s="122"/>
      <c r="K21" s="123"/>
      <c r="L21" s="101">
        <f>L19+L20</f>
        <v>3313803.0769230765</v>
      </c>
      <c r="N21" s="10"/>
      <c r="O21" s="11"/>
      <c r="P21" s="11"/>
      <c r="Q21" s="12"/>
      <c r="R21" s="13"/>
      <c r="S21" s="13"/>
      <c r="T21" s="13"/>
      <c r="U21" s="13"/>
    </row>
    <row r="22" spans="1:21" ht="13.8">
      <c r="A22" s="24"/>
      <c r="B22" s="25"/>
      <c r="C22" s="25"/>
      <c r="D22" s="25"/>
      <c r="E22" s="43"/>
      <c r="F22" s="43"/>
      <c r="G22" s="43"/>
      <c r="H22" s="43"/>
      <c r="I22" s="26"/>
      <c r="J22" s="26"/>
      <c r="K22" s="27"/>
      <c r="L22" s="28"/>
      <c r="N22" s="7"/>
      <c r="O22" s="7"/>
      <c r="P22" s="14"/>
      <c r="Q22" s="6"/>
      <c r="R22" s="7"/>
      <c r="S22" s="7"/>
      <c r="T22" s="7"/>
      <c r="U22" s="7"/>
    </row>
    <row r="23" spans="1:21" ht="18" customHeight="1" thickBot="1">
      <c r="A23" s="1"/>
      <c r="B23" s="30"/>
      <c r="C23" s="30"/>
      <c r="D23" s="30"/>
      <c r="E23" s="135" t="s">
        <v>11</v>
      </c>
      <c r="F23" s="135"/>
      <c r="G23" s="7"/>
      <c r="H23" s="7"/>
      <c r="I23" s="7"/>
      <c r="J23" s="7"/>
      <c r="K23" s="7"/>
      <c r="L23" s="31"/>
      <c r="N23" s="7"/>
      <c r="O23" s="7"/>
      <c r="P23" s="14"/>
      <c r="Q23" s="6"/>
      <c r="R23" s="7"/>
      <c r="S23" s="7"/>
      <c r="T23" s="7"/>
      <c r="U23" s="7"/>
    </row>
    <row r="24" spans="1:21" ht="32.25" customHeight="1" thickBot="1">
      <c r="A24" s="1"/>
      <c r="B24" s="30"/>
      <c r="C24" s="30"/>
      <c r="D24" s="30"/>
      <c r="E24" s="106" t="s">
        <v>6</v>
      </c>
      <c r="F24" s="107"/>
      <c r="G24" s="108"/>
      <c r="H24" s="106" t="s">
        <v>7</v>
      </c>
      <c r="I24" s="107"/>
      <c r="J24" s="107"/>
      <c r="K24" s="107"/>
      <c r="L24" s="108"/>
      <c r="N24" s="7"/>
      <c r="O24" s="7"/>
      <c r="P24" s="17"/>
      <c r="Q24" s="7"/>
      <c r="R24" s="7"/>
      <c r="S24" s="7"/>
      <c r="T24" s="7"/>
      <c r="U24" s="7"/>
    </row>
    <row r="25" spans="1:21" s="15" customFormat="1" ht="23.25" customHeight="1">
      <c r="A25" s="29"/>
      <c r="B25" s="32"/>
      <c r="C25" s="32"/>
      <c r="D25" s="32"/>
      <c r="E25" s="132" t="s">
        <v>8</v>
      </c>
      <c r="F25" s="133"/>
      <c r="G25" s="134"/>
      <c r="H25" s="129" t="s">
        <v>53</v>
      </c>
      <c r="I25" s="130"/>
      <c r="J25" s="130"/>
      <c r="K25" s="130"/>
      <c r="L25" s="131"/>
      <c r="N25" s="16"/>
      <c r="O25" s="16"/>
      <c r="P25" s="18"/>
      <c r="Q25" s="16"/>
      <c r="R25" s="16"/>
      <c r="S25" s="16"/>
      <c r="T25" s="16"/>
      <c r="U25" s="16"/>
    </row>
    <row r="26" spans="1:21" s="15" customFormat="1" ht="23.25" customHeight="1">
      <c r="A26" s="29"/>
      <c r="B26" s="32"/>
      <c r="C26" s="32"/>
      <c r="D26" s="32"/>
      <c r="E26" s="105" t="s">
        <v>12</v>
      </c>
      <c r="F26" s="103"/>
      <c r="G26" s="104"/>
      <c r="H26" s="115" t="s">
        <v>52</v>
      </c>
      <c r="I26" s="116"/>
      <c r="J26" s="116"/>
      <c r="K26" s="116"/>
      <c r="L26" s="117"/>
      <c r="N26" s="16"/>
      <c r="O26" s="16"/>
      <c r="P26" s="18"/>
      <c r="Q26" s="16"/>
      <c r="R26" s="16"/>
      <c r="S26" s="16"/>
      <c r="T26" s="16"/>
      <c r="U26" s="16"/>
    </row>
    <row r="27" spans="1:21" s="15" customFormat="1" ht="23.25" customHeight="1">
      <c r="A27" s="29"/>
      <c r="B27" s="33"/>
      <c r="C27" s="33"/>
      <c r="D27" s="33"/>
      <c r="E27" s="105" t="s">
        <v>9</v>
      </c>
      <c r="F27" s="103"/>
      <c r="G27" s="104"/>
      <c r="H27" s="115" t="s">
        <v>54</v>
      </c>
      <c r="I27" s="116"/>
      <c r="J27" s="116"/>
      <c r="K27" s="116"/>
      <c r="L27" s="117"/>
      <c r="N27" s="16"/>
      <c r="O27" s="16"/>
      <c r="P27" s="16"/>
      <c r="Q27" s="19"/>
      <c r="R27" s="16"/>
      <c r="S27" s="16"/>
      <c r="T27" s="16"/>
      <c r="U27" s="16"/>
    </row>
    <row r="28" spans="1:21" s="15" customFormat="1" ht="23.25" customHeight="1">
      <c r="A28" s="29"/>
      <c r="B28" s="33"/>
      <c r="C28" s="33"/>
      <c r="D28" s="33"/>
      <c r="E28" s="102" t="s">
        <v>20</v>
      </c>
      <c r="F28" s="103"/>
      <c r="G28" s="104"/>
      <c r="H28" s="115" t="s">
        <v>57</v>
      </c>
      <c r="I28" s="116"/>
      <c r="J28" s="116"/>
      <c r="K28" s="116"/>
      <c r="L28" s="117"/>
      <c r="N28" s="16"/>
      <c r="O28" s="16"/>
      <c r="P28" s="16"/>
      <c r="Q28" s="19"/>
      <c r="R28" s="16"/>
      <c r="S28" s="16"/>
      <c r="T28" s="16"/>
      <c r="U28" s="16"/>
    </row>
    <row r="29" spans="1:21" s="15" customFormat="1" ht="23.25" customHeight="1">
      <c r="A29" s="29"/>
      <c r="B29" s="33"/>
      <c r="C29" s="33"/>
      <c r="D29" s="33"/>
      <c r="E29" s="105" t="s">
        <v>14</v>
      </c>
      <c r="F29" s="103"/>
      <c r="G29" s="104"/>
      <c r="H29" s="109">
        <f>L21/10</f>
        <v>331380.30769230763</v>
      </c>
      <c r="I29" s="110"/>
      <c r="J29" s="110"/>
      <c r="K29" s="110"/>
      <c r="L29" s="111"/>
      <c r="N29" s="16"/>
      <c r="O29" s="16"/>
      <c r="P29" s="16"/>
      <c r="Q29" s="19"/>
      <c r="R29" s="16"/>
      <c r="S29" s="16"/>
      <c r="T29" s="16"/>
      <c r="U29" s="16"/>
    </row>
    <row r="30" spans="1:21" s="15" customFormat="1" ht="23.25" customHeight="1" thickBot="1">
      <c r="A30" s="29"/>
      <c r="B30" s="33"/>
      <c r="C30" s="33"/>
      <c r="D30" s="33"/>
      <c r="E30" s="118" t="s">
        <v>13</v>
      </c>
      <c r="F30" s="119"/>
      <c r="G30" s="120"/>
      <c r="H30" s="112">
        <f>(L21/25)*0.05</f>
        <v>6627.6061538461545</v>
      </c>
      <c r="I30" s="113"/>
      <c r="J30" s="113"/>
      <c r="K30" s="113"/>
      <c r="L30" s="114"/>
      <c r="N30" s="16"/>
      <c r="O30" s="16"/>
      <c r="P30" s="16"/>
      <c r="Q30" s="19"/>
      <c r="R30" s="16"/>
      <c r="S30" s="16"/>
      <c r="T30" s="16"/>
      <c r="U30" s="16"/>
    </row>
    <row r="31" spans="1:21" ht="13.8" thickBot="1">
      <c r="A31" s="34"/>
      <c r="B31" s="35"/>
      <c r="C31" s="35"/>
      <c r="D31" s="35"/>
      <c r="E31" s="3"/>
      <c r="F31" s="3"/>
      <c r="G31" s="3"/>
      <c r="H31" s="36"/>
      <c r="I31" s="36"/>
      <c r="J31" s="36"/>
      <c r="K31" s="3"/>
      <c r="L31" s="37"/>
      <c r="N31" s="7"/>
      <c r="O31" s="7"/>
      <c r="P31" s="7"/>
      <c r="Q31" s="6"/>
      <c r="R31" s="7"/>
      <c r="S31" s="7"/>
      <c r="T31" s="7"/>
      <c r="U31" s="7"/>
    </row>
    <row r="32" spans="1:21" ht="13.8">
      <c r="A32" s="20"/>
      <c r="B32" s="21"/>
      <c r="C32" s="21"/>
      <c r="D32" s="21"/>
      <c r="E32" s="21"/>
      <c r="F32" s="21"/>
      <c r="G32" s="21"/>
      <c r="H32" s="21"/>
      <c r="I32" s="21"/>
      <c r="J32" s="21"/>
      <c r="K32" s="21"/>
      <c r="L32" s="21"/>
    </row>
    <row r="33" spans="1:12" ht="13.8">
      <c r="A33" s="21"/>
      <c r="B33" s="21"/>
      <c r="C33" s="21"/>
      <c r="D33" s="21"/>
      <c r="E33" s="21"/>
      <c r="F33" s="21"/>
      <c r="G33" s="21"/>
      <c r="H33" s="21"/>
      <c r="I33" s="21"/>
      <c r="J33" s="21"/>
      <c r="K33" s="21"/>
      <c r="L33" s="21"/>
    </row>
    <row r="34" spans="1:12" ht="13.8">
      <c r="A34" s="21"/>
      <c r="B34" s="21"/>
      <c r="C34" s="21"/>
      <c r="D34" s="21"/>
      <c r="E34" s="21"/>
      <c r="F34" s="21"/>
      <c r="G34" s="21"/>
      <c r="H34" s="21"/>
      <c r="I34" s="21"/>
      <c r="J34" s="21"/>
      <c r="K34" s="21"/>
      <c r="L34" s="21"/>
    </row>
    <row r="35" spans="1:12" ht="13.8">
      <c r="A35" s="21"/>
      <c r="B35" s="21"/>
      <c r="C35" s="21"/>
      <c r="D35" s="21"/>
      <c r="E35" s="21"/>
      <c r="F35" s="21"/>
      <c r="G35" s="21"/>
      <c r="H35" s="21"/>
      <c r="I35" s="21"/>
      <c r="J35" s="21"/>
      <c r="K35" s="21"/>
      <c r="L35" s="21"/>
    </row>
  </sheetData>
  <mergeCells count="42">
    <mergeCell ref="K1:L2"/>
    <mergeCell ref="N13:P13"/>
    <mergeCell ref="E16:J16"/>
    <mergeCell ref="A19:K19"/>
    <mergeCell ref="K3:L3"/>
    <mergeCell ref="D9:J9"/>
    <mergeCell ref="D8:J8"/>
    <mergeCell ref="E13:J13"/>
    <mergeCell ref="E15:J15"/>
    <mergeCell ref="K4:K5"/>
    <mergeCell ref="L4:L5"/>
    <mergeCell ref="D10:J10"/>
    <mergeCell ref="A5:D5"/>
    <mergeCell ref="A6:D6"/>
    <mergeCell ref="A1:D4"/>
    <mergeCell ref="E1:J6"/>
    <mergeCell ref="A10:C10"/>
    <mergeCell ref="A7:C7"/>
    <mergeCell ref="D11:J11"/>
    <mergeCell ref="A8:C8"/>
    <mergeCell ref="A9:C9"/>
    <mergeCell ref="A21:K21"/>
    <mergeCell ref="A11:C11"/>
    <mergeCell ref="A14:L14"/>
    <mergeCell ref="E27:G27"/>
    <mergeCell ref="H24:L24"/>
    <mergeCell ref="H25:L25"/>
    <mergeCell ref="H26:L26"/>
    <mergeCell ref="H27:L27"/>
    <mergeCell ref="E25:G25"/>
    <mergeCell ref="E26:G26"/>
    <mergeCell ref="E23:F23"/>
    <mergeCell ref="E18:J18"/>
    <mergeCell ref="E17:J17"/>
    <mergeCell ref="A20:J20"/>
    <mergeCell ref="E28:G28"/>
    <mergeCell ref="E29:G29"/>
    <mergeCell ref="E24:G24"/>
    <mergeCell ref="H29:L29"/>
    <mergeCell ref="H30:L30"/>
    <mergeCell ref="H28:L28"/>
    <mergeCell ref="E30:G30"/>
  </mergeCells>
  <hyperlinks>
    <hyperlink ref="D11" r:id="rId1" xr:uid="{9AA14EB1-A35A-44DB-BA89-14CAFD26E586}"/>
  </hyperlinks>
  <pageMargins left="0.39370078740157483" right="0.19685039370078741" top="0.19685039370078741" bottom="0.19685039370078741" header="0.19685039370078741" footer="0.19685039370078741"/>
  <pageSetup paperSize="9" scale="50" fitToHeight="0" orientation="portrait" r:id="rId2"/>
  <ignoredErrors>
    <ignoredError sqref="E16 E17" unlockedFormula="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4"/>
  <sheetViews>
    <sheetView showGridLines="0" tabSelected="1" zoomScale="70" zoomScaleNormal="70" workbookViewId="0">
      <pane ySplit="13" topLeftCell="A14" activePane="bottomLeft" state="frozen"/>
      <selection pane="bottomLeft" activeCell="V51" sqref="V51"/>
    </sheetView>
  </sheetViews>
  <sheetFormatPr baseColWidth="10" defaultRowHeight="14.4"/>
  <cols>
    <col min="1" max="1" width="11.88671875" style="2" customWidth="1"/>
    <col min="2" max="2" width="10" style="2" customWidth="1"/>
    <col min="3" max="3" width="14.33203125" style="2" customWidth="1"/>
    <col min="4" max="4" width="15.44140625" style="66" hidden="1" customWidth="1"/>
    <col min="5" max="5" width="22.44140625" style="2" customWidth="1"/>
    <col min="6" max="6" width="17.5546875" style="2" customWidth="1"/>
    <col min="7" max="7" width="23.109375" style="2" customWidth="1"/>
    <col min="8" max="8" width="22" style="2" customWidth="1"/>
    <col min="9" max="9" width="11.6640625" style="2" customWidth="1"/>
    <col min="10" max="10" width="13" style="2" customWidth="1"/>
    <col min="11" max="11" width="17.33203125" style="2" customWidth="1"/>
    <col min="12" max="12" width="21.5546875" style="2" bestFit="1" customWidth="1"/>
    <col min="13" max="13" width="12.21875" hidden="1" customWidth="1"/>
    <col min="14" max="14" width="13.33203125" hidden="1" customWidth="1"/>
    <col min="15" max="16" width="0" hidden="1" customWidth="1"/>
  </cols>
  <sheetData>
    <row r="1" spans="1:14" ht="38.25" customHeight="1">
      <c r="A1" s="170"/>
      <c r="B1" s="171"/>
      <c r="C1" s="171"/>
      <c r="D1" s="172"/>
      <c r="E1" s="140" t="s">
        <v>21</v>
      </c>
      <c r="F1" s="141"/>
      <c r="G1" s="141"/>
      <c r="H1" s="141"/>
      <c r="I1" s="141"/>
      <c r="J1" s="142"/>
      <c r="K1" s="152"/>
      <c r="L1" s="153"/>
    </row>
    <row r="2" spans="1:14" ht="38.25" customHeight="1">
      <c r="A2" s="173"/>
      <c r="B2" s="174"/>
      <c r="C2" s="174"/>
      <c r="D2" s="175"/>
      <c r="E2" s="143"/>
      <c r="F2" s="144"/>
      <c r="G2" s="144"/>
      <c r="H2" s="144"/>
      <c r="I2" s="144"/>
      <c r="J2" s="145"/>
      <c r="K2" s="154"/>
      <c r="L2" s="155"/>
    </row>
    <row r="3" spans="1:14">
      <c r="A3" s="173"/>
      <c r="B3" s="174"/>
      <c r="C3" s="174"/>
      <c r="D3" s="175"/>
      <c r="E3" s="143"/>
      <c r="F3" s="144"/>
      <c r="G3" s="144"/>
      <c r="H3" s="144"/>
      <c r="I3" s="144"/>
      <c r="J3" s="145"/>
      <c r="K3" s="157" t="s">
        <v>19</v>
      </c>
      <c r="L3" s="158"/>
    </row>
    <row r="4" spans="1:14">
      <c r="A4" s="173"/>
      <c r="B4" s="174"/>
      <c r="C4" s="174"/>
      <c r="D4" s="175"/>
      <c r="E4" s="143"/>
      <c r="F4" s="144"/>
      <c r="G4" s="144"/>
      <c r="H4" s="144"/>
      <c r="I4" s="144"/>
      <c r="J4" s="145"/>
      <c r="K4" s="160" t="s">
        <v>18</v>
      </c>
      <c r="L4" s="162"/>
    </row>
    <row r="5" spans="1:14">
      <c r="A5" s="164" t="s">
        <v>22</v>
      </c>
      <c r="B5" s="165"/>
      <c r="C5" s="165"/>
      <c r="D5" s="166"/>
      <c r="E5" s="143"/>
      <c r="F5" s="144"/>
      <c r="G5" s="144"/>
      <c r="H5" s="144"/>
      <c r="I5" s="144"/>
      <c r="J5" s="145"/>
      <c r="K5" s="161"/>
      <c r="L5" s="163"/>
    </row>
    <row r="6" spans="1:14" ht="15" thickBot="1">
      <c r="A6" s="167" t="s">
        <v>23</v>
      </c>
      <c r="B6" s="168"/>
      <c r="C6" s="168"/>
      <c r="D6" s="169"/>
      <c r="E6" s="146"/>
      <c r="F6" s="147"/>
      <c r="G6" s="147"/>
      <c r="H6" s="147"/>
      <c r="I6" s="147"/>
      <c r="J6" s="148"/>
      <c r="K6" s="59"/>
      <c r="L6" s="37"/>
    </row>
    <row r="7" spans="1:14">
      <c r="A7" s="149" t="s">
        <v>17</v>
      </c>
      <c r="B7" s="150"/>
      <c r="C7" s="150"/>
      <c r="D7" s="64"/>
      <c r="E7" s="46"/>
      <c r="F7" s="46"/>
      <c r="G7" s="46"/>
      <c r="H7" s="46"/>
      <c r="I7" s="46"/>
      <c r="J7" s="46"/>
      <c r="K7" s="22"/>
      <c r="L7" s="23"/>
    </row>
    <row r="8" spans="1:14">
      <c r="A8" s="124" t="s">
        <v>44</v>
      </c>
      <c r="B8" s="125"/>
      <c r="C8" s="125"/>
      <c r="D8" s="151" t="s">
        <v>49</v>
      </c>
      <c r="E8" s="151"/>
      <c r="F8" s="151"/>
      <c r="G8" s="151"/>
      <c r="H8" s="151"/>
      <c r="I8" s="151"/>
      <c r="J8" s="151"/>
      <c r="K8" s="40"/>
      <c r="L8" s="41"/>
    </row>
    <row r="9" spans="1:14">
      <c r="A9" s="124" t="s">
        <v>1</v>
      </c>
      <c r="B9" s="125"/>
      <c r="C9" s="125"/>
      <c r="D9" s="151" t="s">
        <v>50</v>
      </c>
      <c r="E9" s="151"/>
      <c r="F9" s="151"/>
      <c r="G9" s="151"/>
      <c r="H9" s="151"/>
      <c r="I9" s="151"/>
      <c r="J9" s="151"/>
      <c r="K9" s="40"/>
      <c r="L9" s="41"/>
    </row>
    <row r="10" spans="1:14">
      <c r="A10" s="124" t="s">
        <v>2</v>
      </c>
      <c r="B10" s="125"/>
      <c r="C10" s="125"/>
      <c r="D10" s="151">
        <v>6104747</v>
      </c>
      <c r="E10" s="151"/>
      <c r="F10" s="151"/>
      <c r="G10" s="151"/>
      <c r="H10" s="151"/>
      <c r="I10" s="151"/>
      <c r="J10" s="151"/>
      <c r="K10" s="40"/>
      <c r="L10" s="41"/>
    </row>
    <row r="11" spans="1:14">
      <c r="A11" s="124" t="s">
        <v>3</v>
      </c>
      <c r="B11" s="125"/>
      <c r="C11" s="125"/>
      <c r="D11" s="210" t="s">
        <v>62</v>
      </c>
      <c r="E11" s="151"/>
      <c r="F11" s="151"/>
      <c r="G11" s="151"/>
      <c r="H11" s="151"/>
      <c r="I11" s="151"/>
      <c r="J11" s="151"/>
      <c r="K11" s="40"/>
      <c r="L11" s="41"/>
    </row>
    <row r="12" spans="1:14" ht="31.5" customHeight="1" thickBot="1">
      <c r="A12" s="38"/>
      <c r="B12" s="7"/>
      <c r="C12" s="7"/>
      <c r="D12" s="6"/>
      <c r="E12" s="7"/>
      <c r="F12" s="7"/>
      <c r="G12" s="7"/>
      <c r="H12" s="7"/>
      <c r="I12" s="7"/>
      <c r="J12" s="61"/>
      <c r="K12" s="61" t="s">
        <v>24</v>
      </c>
      <c r="L12" s="209">
        <v>44868</v>
      </c>
    </row>
    <row r="13" spans="1:14" ht="42.6" thickBot="1">
      <c r="A13" s="44" t="s">
        <v>10</v>
      </c>
      <c r="B13" s="45" t="s">
        <v>4</v>
      </c>
      <c r="C13" s="45" t="s">
        <v>5</v>
      </c>
      <c r="D13" s="45"/>
      <c r="E13" s="159" t="s">
        <v>6</v>
      </c>
      <c r="F13" s="159"/>
      <c r="G13" s="159"/>
      <c r="H13" s="159"/>
      <c r="I13" s="159"/>
      <c r="J13" s="159"/>
      <c r="K13" s="47" t="s">
        <v>45</v>
      </c>
      <c r="L13" s="48" t="s">
        <v>15</v>
      </c>
    </row>
    <row r="14" spans="1:14" ht="31.5" customHeight="1">
      <c r="A14" s="126" t="s">
        <v>59</v>
      </c>
      <c r="B14" s="127"/>
      <c r="C14" s="127"/>
      <c r="D14" s="127"/>
      <c r="E14" s="127"/>
      <c r="F14" s="127"/>
      <c r="G14" s="127"/>
      <c r="H14" s="127"/>
      <c r="I14" s="127"/>
      <c r="J14" s="127"/>
      <c r="K14" s="127"/>
      <c r="L14" s="128"/>
    </row>
    <row r="15" spans="1:14" ht="31.5" customHeight="1">
      <c r="A15" s="85"/>
      <c r="B15" s="75"/>
      <c r="C15" s="75"/>
      <c r="D15" s="74"/>
      <c r="E15" s="179" t="s">
        <v>47</v>
      </c>
      <c r="F15" s="180"/>
      <c r="G15" s="180"/>
      <c r="H15" s="180"/>
      <c r="I15" s="180"/>
      <c r="J15" s="181"/>
      <c r="K15" s="76"/>
      <c r="L15" s="86"/>
    </row>
    <row r="16" spans="1:14" ht="30" customHeight="1">
      <c r="A16" s="87"/>
      <c r="B16" s="75"/>
      <c r="C16" s="68">
        <v>25</v>
      </c>
      <c r="D16" s="62"/>
      <c r="E16" s="176" t="s">
        <v>56</v>
      </c>
      <c r="F16" s="177"/>
      <c r="G16" s="177"/>
      <c r="H16" s="177"/>
      <c r="I16" s="177"/>
      <c r="J16" s="178"/>
      <c r="K16" s="69">
        <v>40000</v>
      </c>
      <c r="L16" s="70">
        <f>+K16*C16</f>
        <v>1000000</v>
      </c>
      <c r="N16" s="78"/>
    </row>
    <row r="17" spans="1:13" ht="30" customHeight="1">
      <c r="A17" s="73"/>
      <c r="B17" s="67"/>
      <c r="C17" s="68">
        <v>750</v>
      </c>
      <c r="D17" s="62"/>
      <c r="E17" s="183" t="s">
        <v>34</v>
      </c>
      <c r="F17" s="183"/>
      <c r="G17" s="183"/>
      <c r="H17" s="183"/>
      <c r="I17" s="183"/>
      <c r="J17" s="183"/>
      <c r="K17" s="69">
        <v>450</v>
      </c>
      <c r="L17" s="70">
        <f t="shared" ref="L17" si="0">+K17*C17</f>
        <v>337500</v>
      </c>
    </row>
    <row r="18" spans="1:13" ht="30" customHeight="1">
      <c r="A18" s="71"/>
      <c r="B18" s="67"/>
      <c r="C18" s="68">
        <v>49</v>
      </c>
      <c r="D18" s="62"/>
      <c r="E18" s="176" t="s">
        <v>60</v>
      </c>
      <c r="F18" s="177"/>
      <c r="G18" s="177"/>
      <c r="H18" s="177"/>
      <c r="I18" s="177"/>
      <c r="J18" s="178"/>
      <c r="K18" s="69">
        <v>4000</v>
      </c>
      <c r="L18" s="70">
        <f>+K18*C18</f>
        <v>196000</v>
      </c>
    </row>
    <row r="19" spans="1:13" ht="33.450000000000003" customHeight="1">
      <c r="A19" s="88"/>
      <c r="B19" s="67"/>
      <c r="C19" s="68">
        <v>25</v>
      </c>
      <c r="D19" s="62"/>
      <c r="E19" s="184" t="s">
        <v>58</v>
      </c>
      <c r="F19" s="185"/>
      <c r="G19" s="185"/>
      <c r="H19" s="185"/>
      <c r="I19" s="185"/>
      <c r="J19" s="186"/>
      <c r="K19" s="69">
        <v>4000</v>
      </c>
      <c r="L19" s="70">
        <f>+K19*C19</f>
        <v>100000</v>
      </c>
    </row>
    <row r="20" spans="1:13" ht="30" customHeight="1">
      <c r="A20" s="71"/>
      <c r="B20" s="67"/>
      <c r="C20" s="68">
        <v>25</v>
      </c>
      <c r="D20" s="62"/>
      <c r="E20" s="176" t="s">
        <v>43</v>
      </c>
      <c r="F20" s="177"/>
      <c r="G20" s="177"/>
      <c r="H20" s="177"/>
      <c r="I20" s="177"/>
      <c r="J20" s="178"/>
      <c r="K20" s="69">
        <v>2000</v>
      </c>
      <c r="L20" s="70">
        <f t="shared" ref="L20:L31" si="1">+K20*C20</f>
        <v>50000</v>
      </c>
    </row>
    <row r="21" spans="1:13" ht="30" customHeight="1">
      <c r="A21" s="89"/>
      <c r="B21" s="68"/>
      <c r="C21" s="68"/>
      <c r="D21" s="77"/>
      <c r="E21" s="182" t="s">
        <v>61</v>
      </c>
      <c r="F21" s="180"/>
      <c r="G21" s="180"/>
      <c r="H21" s="180"/>
      <c r="I21" s="180"/>
      <c r="J21" s="181"/>
      <c r="K21" s="69"/>
      <c r="L21" s="70"/>
    </row>
    <row r="22" spans="1:13" ht="30" customHeight="1">
      <c r="A22" s="89"/>
      <c r="B22" s="67"/>
      <c r="C22" s="68">
        <v>2</v>
      </c>
      <c r="D22" s="62"/>
      <c r="E22" s="176" t="s">
        <v>35</v>
      </c>
      <c r="F22" s="177"/>
      <c r="G22" s="177"/>
      <c r="H22" s="177"/>
      <c r="I22" s="177"/>
      <c r="J22" s="178"/>
      <c r="K22" s="69">
        <v>35000</v>
      </c>
      <c r="L22" s="70">
        <f t="shared" si="1"/>
        <v>70000</v>
      </c>
    </row>
    <row r="23" spans="1:13" ht="30" customHeight="1">
      <c r="A23" s="89"/>
      <c r="B23" s="67"/>
      <c r="C23" s="68">
        <v>2</v>
      </c>
      <c r="D23" s="62"/>
      <c r="E23" s="176" t="s">
        <v>36</v>
      </c>
      <c r="F23" s="177"/>
      <c r="G23" s="177"/>
      <c r="H23" s="177"/>
      <c r="I23" s="177"/>
      <c r="J23" s="178"/>
      <c r="K23" s="69">
        <v>80000</v>
      </c>
      <c r="L23" s="70">
        <f t="shared" si="1"/>
        <v>160000</v>
      </c>
    </row>
    <row r="24" spans="1:13" ht="30" customHeight="1">
      <c r="A24" s="89"/>
      <c r="B24" s="67"/>
      <c r="C24" s="68"/>
      <c r="D24" s="62"/>
      <c r="E24" s="187" t="s">
        <v>40</v>
      </c>
      <c r="F24" s="188"/>
      <c r="G24" s="188"/>
      <c r="H24" s="188"/>
      <c r="I24" s="188"/>
      <c r="J24" s="189"/>
      <c r="K24" s="69"/>
      <c r="L24" s="70"/>
    </row>
    <row r="25" spans="1:13" ht="30" customHeight="1">
      <c r="A25" s="89"/>
      <c r="B25" s="68"/>
      <c r="C25" s="68">
        <v>108</v>
      </c>
      <c r="D25" s="62"/>
      <c r="E25" s="176" t="s">
        <v>46</v>
      </c>
      <c r="F25" s="177"/>
      <c r="G25" s="177"/>
      <c r="H25" s="177"/>
      <c r="I25" s="177"/>
      <c r="J25" s="178"/>
      <c r="K25" s="69">
        <v>1000</v>
      </c>
      <c r="L25" s="70">
        <f t="shared" si="1"/>
        <v>108000</v>
      </c>
    </row>
    <row r="26" spans="1:13" ht="30" customHeight="1">
      <c r="A26" s="90"/>
      <c r="B26" s="68"/>
      <c r="C26" s="68">
        <v>25</v>
      </c>
      <c r="D26" s="62"/>
      <c r="E26" s="176" t="s">
        <v>37</v>
      </c>
      <c r="F26" s="177"/>
      <c r="G26" s="177"/>
      <c r="H26" s="177"/>
      <c r="I26" s="177"/>
      <c r="J26" s="178"/>
      <c r="K26" s="69">
        <v>2300</v>
      </c>
      <c r="L26" s="70">
        <f t="shared" si="1"/>
        <v>57500</v>
      </c>
    </row>
    <row r="27" spans="1:13" ht="30" customHeight="1">
      <c r="A27" s="91"/>
      <c r="B27" s="67"/>
      <c r="C27" s="68"/>
      <c r="D27" s="62"/>
      <c r="E27" s="190" t="s">
        <v>41</v>
      </c>
      <c r="F27" s="191"/>
      <c r="G27" s="191"/>
      <c r="H27" s="191"/>
      <c r="I27" s="191"/>
      <c r="J27" s="192"/>
      <c r="K27" s="69"/>
      <c r="L27" s="70"/>
    </row>
    <row r="28" spans="1:13" ht="30" customHeight="1">
      <c r="A28" s="92"/>
      <c r="B28" s="67"/>
      <c r="C28" s="68">
        <v>49</v>
      </c>
      <c r="D28" s="62"/>
      <c r="E28" s="176" t="s">
        <v>55</v>
      </c>
      <c r="F28" s="177"/>
      <c r="G28" s="177"/>
      <c r="H28" s="177"/>
      <c r="I28" s="177"/>
      <c r="J28" s="178"/>
      <c r="K28" s="69">
        <v>4000</v>
      </c>
      <c r="L28" s="70">
        <f t="shared" si="1"/>
        <v>196000</v>
      </c>
    </row>
    <row r="29" spans="1:13" ht="30" customHeight="1">
      <c r="A29" s="92"/>
      <c r="B29" s="67"/>
      <c r="C29" s="68">
        <v>25</v>
      </c>
      <c r="D29" s="62"/>
      <c r="E29" s="176" t="s">
        <v>48</v>
      </c>
      <c r="F29" s="177"/>
      <c r="G29" s="177"/>
      <c r="H29" s="177"/>
      <c r="I29" s="177"/>
      <c r="J29" s="178"/>
      <c r="K29" s="69">
        <v>4000</v>
      </c>
      <c r="L29" s="70">
        <f t="shared" si="1"/>
        <v>100000</v>
      </c>
    </row>
    <row r="30" spans="1:13" ht="30" customHeight="1">
      <c r="A30" s="72"/>
      <c r="B30" s="67"/>
      <c r="C30" s="68">
        <v>4</v>
      </c>
      <c r="D30" s="62"/>
      <c r="E30" s="176" t="s">
        <v>51</v>
      </c>
      <c r="F30" s="177"/>
      <c r="G30" s="177"/>
      <c r="H30" s="177"/>
      <c r="I30" s="177"/>
      <c r="J30" s="178"/>
      <c r="K30" s="69">
        <v>4000</v>
      </c>
      <c r="L30" s="70">
        <f t="shared" si="1"/>
        <v>16000</v>
      </c>
    </row>
    <row r="31" spans="1:13" ht="30" customHeight="1">
      <c r="A31" s="72"/>
      <c r="B31" s="67"/>
      <c r="C31" s="68">
        <v>25</v>
      </c>
      <c r="D31" s="62"/>
      <c r="E31" s="176" t="s">
        <v>38</v>
      </c>
      <c r="F31" s="177"/>
      <c r="G31" s="177"/>
      <c r="H31" s="177"/>
      <c r="I31" s="177"/>
      <c r="J31" s="178"/>
      <c r="K31" s="69">
        <v>2000</v>
      </c>
      <c r="L31" s="70">
        <f t="shared" si="1"/>
        <v>50000</v>
      </c>
    </row>
    <row r="32" spans="1:13" ht="23.4">
      <c r="A32" s="199" t="s">
        <v>25</v>
      </c>
      <c r="B32" s="200"/>
      <c r="C32" s="200"/>
      <c r="D32" s="200"/>
      <c r="E32" s="200"/>
      <c r="F32" s="200"/>
      <c r="G32" s="200"/>
      <c r="H32" s="200"/>
      <c r="I32" s="200"/>
      <c r="J32" s="200"/>
      <c r="K32" s="201"/>
      <c r="L32" s="79">
        <f>SUM(L16:L31)</f>
        <v>2441000</v>
      </c>
      <c r="M32">
        <v>1260117</v>
      </c>
    </row>
    <row r="33" spans="1:16" ht="30" customHeight="1">
      <c r="A33" s="49"/>
      <c r="B33" s="50" t="s">
        <v>28</v>
      </c>
      <c r="C33" s="51">
        <v>1</v>
      </c>
      <c r="D33" s="196" t="s">
        <v>26</v>
      </c>
      <c r="E33" s="197"/>
      <c r="F33" s="197"/>
      <c r="G33" s="197"/>
      <c r="H33" s="197"/>
      <c r="I33" s="197"/>
      <c r="J33" s="198"/>
      <c r="K33" s="52"/>
      <c r="L33" s="53">
        <f>N33*25</f>
        <v>138076.92307692306</v>
      </c>
      <c r="M33">
        <f>L35/L32</f>
        <v>1.1504742696877066</v>
      </c>
      <c r="N33">
        <v>5523.0769230769229</v>
      </c>
      <c r="P33" s="208">
        <f>L34/L35</f>
        <v>8.1625944998356542E-2</v>
      </c>
    </row>
    <row r="34" spans="1:16" ht="30" customHeight="1" thickBot="1">
      <c r="A34" s="54"/>
      <c r="B34" s="55" t="s">
        <v>28</v>
      </c>
      <c r="C34" s="56">
        <v>1</v>
      </c>
      <c r="D34" s="193" t="s">
        <v>27</v>
      </c>
      <c r="E34" s="194"/>
      <c r="F34" s="194"/>
      <c r="G34" s="194"/>
      <c r="H34" s="194"/>
      <c r="I34" s="194"/>
      <c r="J34" s="195"/>
      <c r="K34" s="57"/>
      <c r="L34" s="53">
        <f>N34*25</f>
        <v>229230.76923076925</v>
      </c>
      <c r="N34">
        <v>9169.2307692307695</v>
      </c>
      <c r="P34" s="208">
        <f>L33/L35</f>
        <v>4.9167305795989921E-2</v>
      </c>
    </row>
    <row r="35" spans="1:16" ht="30" customHeight="1" thickTop="1">
      <c r="A35" s="121" t="s">
        <v>29</v>
      </c>
      <c r="B35" s="122"/>
      <c r="C35" s="122"/>
      <c r="D35" s="122"/>
      <c r="E35" s="122"/>
      <c r="F35" s="122"/>
      <c r="G35" s="122"/>
      <c r="H35" s="122"/>
      <c r="I35" s="122"/>
      <c r="J35" s="122"/>
      <c r="K35" s="123"/>
      <c r="L35" s="80">
        <f>L32+L33+L34</f>
        <v>2808307.692307692</v>
      </c>
    </row>
    <row r="36" spans="1:16" ht="30" customHeight="1" thickBot="1">
      <c r="A36" s="137" t="s">
        <v>30</v>
      </c>
      <c r="B36" s="138"/>
      <c r="C36" s="138"/>
      <c r="D36" s="138"/>
      <c r="E36" s="138"/>
      <c r="F36" s="138"/>
      <c r="G36" s="138"/>
      <c r="H36" s="138"/>
      <c r="I36" s="138"/>
      <c r="J36" s="139"/>
      <c r="K36" s="63">
        <v>0.18</v>
      </c>
      <c r="L36" s="58">
        <f>IF(L35="","",+L35*K36)</f>
        <v>505495.38461538457</v>
      </c>
    </row>
    <row r="37" spans="1:16" ht="30" customHeight="1" thickTop="1" thickBot="1">
      <c r="A37" s="121" t="s">
        <v>31</v>
      </c>
      <c r="B37" s="122"/>
      <c r="C37" s="122"/>
      <c r="D37" s="122"/>
      <c r="E37" s="122"/>
      <c r="F37" s="122"/>
      <c r="G37" s="122"/>
      <c r="H37" s="122"/>
      <c r="I37" s="122"/>
      <c r="J37" s="122"/>
      <c r="K37" s="123"/>
      <c r="L37" s="81">
        <f>IF(L36="","",+L36+L35)</f>
        <v>3313803.0769230765</v>
      </c>
    </row>
    <row r="38" spans="1:16">
      <c r="A38" s="24"/>
      <c r="B38" s="25"/>
      <c r="C38" s="25"/>
      <c r="D38" s="27"/>
      <c r="E38" s="93"/>
      <c r="F38" s="93"/>
      <c r="G38" s="93"/>
      <c r="H38" s="93"/>
      <c r="I38" s="26"/>
      <c r="J38" s="26"/>
      <c r="K38" s="27"/>
      <c r="L38" s="28"/>
    </row>
    <row r="39" spans="1:16" ht="16.2" thickBot="1">
      <c r="A39" s="1"/>
      <c r="B39" s="94"/>
      <c r="C39" s="94"/>
      <c r="D39" s="95"/>
      <c r="E39" s="135" t="s">
        <v>11</v>
      </c>
      <c r="F39" s="135"/>
      <c r="G39" s="96"/>
      <c r="H39" s="96"/>
      <c r="I39" s="96"/>
      <c r="J39" s="96"/>
      <c r="K39" s="96"/>
      <c r="L39" s="31"/>
    </row>
    <row r="40" spans="1:16" ht="27" customHeight="1" thickBot="1">
      <c r="A40" s="1"/>
      <c r="B40" s="94"/>
      <c r="C40" s="94"/>
      <c r="D40" s="95"/>
      <c r="E40" s="106" t="s">
        <v>6</v>
      </c>
      <c r="F40" s="107"/>
      <c r="G40" s="108"/>
      <c r="H40" s="106" t="s">
        <v>32</v>
      </c>
      <c r="I40" s="107"/>
      <c r="J40" s="107"/>
      <c r="K40" s="107"/>
      <c r="L40" s="108"/>
    </row>
    <row r="41" spans="1:16" ht="21" customHeight="1">
      <c r="A41" s="29"/>
      <c r="B41" s="97"/>
      <c r="C41" s="97"/>
      <c r="D41" s="98"/>
      <c r="E41" s="132" t="s">
        <v>8</v>
      </c>
      <c r="F41" s="133"/>
      <c r="G41" s="134"/>
      <c r="H41" s="129" t="s">
        <v>53</v>
      </c>
      <c r="I41" s="130"/>
      <c r="J41" s="130"/>
      <c r="K41" s="130"/>
      <c r="L41" s="131"/>
    </row>
    <row r="42" spans="1:16" ht="21" customHeight="1">
      <c r="A42" s="29"/>
      <c r="B42" s="97"/>
      <c r="C42" s="97"/>
      <c r="D42" s="98"/>
      <c r="E42" s="105" t="s">
        <v>12</v>
      </c>
      <c r="F42" s="103"/>
      <c r="G42" s="104"/>
      <c r="H42" s="115" t="s">
        <v>52</v>
      </c>
      <c r="I42" s="116"/>
      <c r="J42" s="116"/>
      <c r="K42" s="116"/>
      <c r="L42" s="117"/>
    </row>
    <row r="43" spans="1:16" ht="21" customHeight="1">
      <c r="A43" s="29"/>
      <c r="B43" s="99"/>
      <c r="C43" s="99"/>
      <c r="D43" s="98"/>
      <c r="E43" s="105" t="s">
        <v>9</v>
      </c>
      <c r="F43" s="103"/>
      <c r="G43" s="104"/>
      <c r="H43" s="115" t="s">
        <v>54</v>
      </c>
      <c r="I43" s="116"/>
      <c r="J43" s="116"/>
      <c r="K43" s="116"/>
      <c r="L43" s="117"/>
    </row>
    <row r="44" spans="1:16" ht="21" customHeight="1">
      <c r="A44" s="29"/>
      <c r="B44" s="99"/>
      <c r="C44" s="99"/>
      <c r="D44" s="98"/>
      <c r="E44" s="102" t="s">
        <v>20</v>
      </c>
      <c r="F44" s="103"/>
      <c r="G44" s="104"/>
      <c r="H44" s="115" t="s">
        <v>57</v>
      </c>
      <c r="I44" s="116"/>
      <c r="J44" s="116"/>
      <c r="K44" s="116"/>
      <c r="L44" s="117"/>
    </row>
    <row r="45" spans="1:16" ht="21" customHeight="1">
      <c r="A45" s="29"/>
      <c r="B45" s="99"/>
      <c r="C45" s="99"/>
      <c r="D45" s="98"/>
      <c r="E45" s="105" t="s">
        <v>14</v>
      </c>
      <c r="F45" s="103"/>
      <c r="G45" s="104"/>
      <c r="H45" s="109">
        <f>L37/10</f>
        <v>331380.30769230763</v>
      </c>
      <c r="I45" s="110"/>
      <c r="J45" s="110"/>
      <c r="K45" s="110"/>
      <c r="L45" s="111"/>
    </row>
    <row r="46" spans="1:16" ht="21" customHeight="1" thickBot="1">
      <c r="A46" s="29"/>
      <c r="B46" s="99"/>
      <c r="C46" s="99"/>
      <c r="D46" s="98"/>
      <c r="E46" s="118" t="s">
        <v>13</v>
      </c>
      <c r="F46" s="119"/>
      <c r="G46" s="120"/>
      <c r="H46" s="112">
        <f>(L37/25)*0.05</f>
        <v>6627.6061538461545</v>
      </c>
      <c r="I46" s="113"/>
      <c r="J46" s="113"/>
      <c r="K46" s="113"/>
      <c r="L46" s="114"/>
    </row>
    <row r="47" spans="1:16" ht="21" customHeight="1">
      <c r="A47" s="29"/>
      <c r="B47" s="99"/>
      <c r="C47" s="99"/>
      <c r="D47" s="98"/>
      <c r="E47" s="82"/>
      <c r="F47" s="82"/>
      <c r="G47" s="82"/>
      <c r="H47" s="83"/>
      <c r="I47" s="83"/>
      <c r="J47" s="83"/>
      <c r="K47" s="83"/>
      <c r="L47" s="84"/>
    </row>
    <row r="48" spans="1:16" ht="29.4" customHeight="1">
      <c r="A48" s="202" t="s">
        <v>65</v>
      </c>
      <c r="B48" s="203"/>
      <c r="C48" s="203"/>
      <c r="D48" s="203"/>
      <c r="E48" s="203"/>
      <c r="F48" s="203"/>
      <c r="G48" s="203"/>
      <c r="H48" s="203"/>
      <c r="I48" s="203"/>
      <c r="J48" s="203"/>
      <c r="K48" s="203"/>
      <c r="L48" s="204"/>
    </row>
    <row r="49" spans="1:12" ht="21" customHeight="1">
      <c r="A49" s="29" t="s">
        <v>63</v>
      </c>
      <c r="B49" s="211"/>
      <c r="C49" s="211"/>
      <c r="D49" s="211"/>
      <c r="E49" s="211"/>
      <c r="F49" s="211"/>
      <c r="G49" s="211"/>
      <c r="H49" s="211"/>
      <c r="I49" s="211"/>
      <c r="J49" s="211"/>
      <c r="K49" s="211"/>
      <c r="L49" s="84"/>
    </row>
    <row r="50" spans="1:12" ht="28.8" customHeight="1" thickBot="1">
      <c r="A50" s="205" t="s">
        <v>64</v>
      </c>
      <c r="B50" s="206"/>
      <c r="C50" s="206"/>
      <c r="D50" s="206"/>
      <c r="E50" s="206"/>
      <c r="F50" s="206"/>
      <c r="G50" s="206"/>
      <c r="H50" s="206"/>
      <c r="I50" s="206"/>
      <c r="J50" s="206"/>
      <c r="K50" s="206"/>
      <c r="L50" s="207"/>
    </row>
    <row r="51" spans="1:12">
      <c r="A51" s="20"/>
      <c r="B51" s="21"/>
      <c r="C51" s="21"/>
      <c r="D51" s="65"/>
      <c r="E51" s="21"/>
      <c r="F51" s="21"/>
      <c r="G51" s="21"/>
      <c r="H51" s="21"/>
      <c r="I51" s="21"/>
      <c r="J51" s="21"/>
      <c r="K51" s="21"/>
      <c r="L51" s="21"/>
    </row>
    <row r="52" spans="1:12">
      <c r="A52" s="21"/>
      <c r="B52" s="21"/>
      <c r="C52" s="21"/>
      <c r="D52" s="65"/>
      <c r="E52" s="21"/>
      <c r="F52" s="21"/>
      <c r="G52" s="21"/>
      <c r="H52" s="21"/>
      <c r="I52" s="21"/>
      <c r="J52" s="21"/>
      <c r="K52" s="21"/>
      <c r="L52" s="21"/>
    </row>
    <row r="53" spans="1:12">
      <c r="A53" s="21"/>
      <c r="B53" s="21"/>
      <c r="C53" s="21"/>
      <c r="D53" s="65"/>
      <c r="E53" s="21"/>
      <c r="F53" s="21"/>
      <c r="G53" s="21"/>
      <c r="H53" s="21"/>
      <c r="I53" s="21"/>
      <c r="J53" s="21"/>
      <c r="K53" s="21"/>
      <c r="L53" s="21"/>
    </row>
    <row r="54" spans="1:12">
      <c r="A54" s="21"/>
      <c r="B54" s="21"/>
      <c r="C54" s="21"/>
      <c r="D54" s="65"/>
      <c r="E54" s="21"/>
      <c r="F54" s="21"/>
      <c r="G54" s="21"/>
      <c r="H54" s="21"/>
      <c r="I54" s="21"/>
      <c r="J54" s="21"/>
      <c r="K54" s="21"/>
      <c r="L54" s="21"/>
    </row>
  </sheetData>
  <mergeCells count="59">
    <mergeCell ref="A48:L48"/>
    <mergeCell ref="A50:L50"/>
    <mergeCell ref="D34:J34"/>
    <mergeCell ref="D33:J33"/>
    <mergeCell ref="A35:K35"/>
    <mergeCell ref="A36:J36"/>
    <mergeCell ref="A32:K32"/>
    <mergeCell ref="E46:G46"/>
    <mergeCell ref="H46:L46"/>
    <mergeCell ref="A37:K37"/>
    <mergeCell ref="E43:G43"/>
    <mergeCell ref="H43:L43"/>
    <mergeCell ref="E44:G44"/>
    <mergeCell ref="H44:L44"/>
    <mergeCell ref="E45:G45"/>
    <mergeCell ref="H45:L45"/>
    <mergeCell ref="E39:F39"/>
    <mergeCell ref="E40:G40"/>
    <mergeCell ref="H40:L40"/>
    <mergeCell ref="E41:G41"/>
    <mergeCell ref="H41:L41"/>
    <mergeCell ref="E42:G42"/>
    <mergeCell ref="H42:L42"/>
    <mergeCell ref="E31:J31"/>
    <mergeCell ref="E22:J22"/>
    <mergeCell ref="E23:J23"/>
    <mergeCell ref="E25:J25"/>
    <mergeCell ref="E24:J24"/>
    <mergeCell ref="E27:J27"/>
    <mergeCell ref="E26:J26"/>
    <mergeCell ref="E28:J28"/>
    <mergeCell ref="E29:J29"/>
    <mergeCell ref="E30:J30"/>
    <mergeCell ref="E21:J21"/>
    <mergeCell ref="A9:C9"/>
    <mergeCell ref="D9:J9"/>
    <mergeCell ref="A10:C10"/>
    <mergeCell ref="D10:J10"/>
    <mergeCell ref="E20:J20"/>
    <mergeCell ref="A11:C11"/>
    <mergeCell ref="D11:J11"/>
    <mergeCell ref="E13:J13"/>
    <mergeCell ref="A14:L14"/>
    <mergeCell ref="E16:J16"/>
    <mergeCell ref="E17:J17"/>
    <mergeCell ref="E19:J19"/>
    <mergeCell ref="A1:D4"/>
    <mergeCell ref="E1:J6"/>
    <mergeCell ref="E18:J18"/>
    <mergeCell ref="E15:J15"/>
    <mergeCell ref="K1:L2"/>
    <mergeCell ref="K3:L3"/>
    <mergeCell ref="K4:K5"/>
    <mergeCell ref="L4:L5"/>
    <mergeCell ref="A5:D5"/>
    <mergeCell ref="A6:D6"/>
    <mergeCell ref="A7:C7"/>
    <mergeCell ref="A8:C8"/>
    <mergeCell ref="D8:J8"/>
  </mergeCells>
  <phoneticPr fontId="67" type="noConversion"/>
  <hyperlinks>
    <hyperlink ref="D11" r:id="rId1" xr:uid="{03E6C276-0A59-4BA3-A022-ADBB9ABC4CD0}"/>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CONSOLIDADO</vt:lpstr>
      <vt:lpstr>DETALLADO</vt:lpstr>
      <vt:lpstr>CONSOLIDADO!Área_de_impresión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Miranda &amp; Amado</cp:lastModifiedBy>
  <cp:lastPrinted>2022-09-05T22:36:48Z</cp:lastPrinted>
  <dcterms:created xsi:type="dcterms:W3CDTF">2015-03-19T22:07:36Z</dcterms:created>
  <dcterms:modified xsi:type="dcterms:W3CDTF">2022-11-03T13:01:46Z</dcterms:modified>
</cp:coreProperties>
</file>