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ABANTO\Desktop\"/>
    </mc:Choice>
  </mc:AlternateContent>
  <xr:revisionPtr revIDLastSave="0" documentId="13_ncr:1_{64AACCCB-7FD7-4478-BAEC-66D193C95E0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SOLIDADO" sheetId="11" r:id="rId1"/>
    <sheet name="DETALLADO" sheetId="13" r:id="rId2"/>
    <sheet name="PROGRAMACION" sheetId="1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CONSOLIDADO!$A$1:$L$39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L46" i="13" l="1"/>
  <c r="L45" i="13"/>
  <c r="L41" i="13"/>
  <c r="L37" i="13"/>
  <c r="L36" i="13"/>
  <c r="L35" i="13"/>
  <c r="L34" i="13"/>
  <c r="K21" i="11"/>
  <c r="K24" i="11"/>
  <c r="L24" i="11" s="1"/>
  <c r="K23" i="11"/>
  <c r="L23" i="11" s="1"/>
  <c r="K22" i="11"/>
  <c r="L22" i="11" s="1"/>
  <c r="L21" i="11"/>
  <c r="K20" i="11"/>
  <c r="K19" i="11"/>
  <c r="K18" i="11"/>
  <c r="K17" i="11"/>
  <c r="K16" i="11"/>
  <c r="K15" i="11"/>
  <c r="L26" i="13"/>
  <c r="L27" i="13"/>
  <c r="L28" i="13"/>
  <c r="L32" i="13"/>
  <c r="L20" i="13"/>
  <c r="L21" i="13"/>
  <c r="L22" i="13"/>
  <c r="L40" i="13" l="1"/>
  <c r="L39" i="13"/>
  <c r="L31" i="13"/>
  <c r="L30" i="13"/>
  <c r="L25" i="13"/>
  <c r="L24" i="13"/>
  <c r="L19" i="13"/>
  <c r="L18" i="13"/>
  <c r="L17" i="13"/>
  <c r="L16" i="13"/>
  <c r="L42" i="13" l="1"/>
  <c r="L43" i="13"/>
  <c r="L15" i="11"/>
  <c r="L16" i="11"/>
  <c r="L17" i="11"/>
  <c r="L18" i="11"/>
  <c r="L19" i="11"/>
  <c r="L20" i="11"/>
  <c r="L44" i="13" l="1"/>
  <c r="L26" i="11"/>
  <c r="L27" i="11" s="1"/>
  <c r="L28" i="11" s="1"/>
</calcChain>
</file>

<file path=xl/sharedStrings.xml><?xml version="1.0" encoding="utf-8"?>
<sst xmlns="http://schemas.openxmlformats.org/spreadsheetml/2006/main" count="245" uniqueCount="84">
  <si>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</si>
  <si>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</si>
  <si>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</si>
  <si>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</si>
  <si>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</si>
  <si>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</si>
  <si>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</si>
  <si>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</si>
  <si>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</si>
  <si>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</si>
  <si>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</si>
  <si>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</si>
  <si>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</si>
  <si>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</si>
  <si>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</si>
  <si>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</si>
  <si>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</si>
  <si>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</si>
  <si>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</si>
  <si>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</si>
  <si>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 xml:space="preserve">Filtro para drenaje </t>
  </si>
  <si>
    <t xml:space="preserve">Sub base granular </t>
  </si>
  <si>
    <t xml:space="preserve">Base Granular </t>
  </si>
  <si>
    <t>Relleno para (Muro de Suelo Reforzado)</t>
  </si>
  <si>
    <t>Material de relleno max 6"</t>
  </si>
  <si>
    <t>Pedraplén e=30 cm max 6"</t>
  </si>
  <si>
    <t>Pedraplén e=60 cm max 16"</t>
  </si>
  <si>
    <t>Pedraplen sobre terreno saturado 6" a 16"</t>
  </si>
  <si>
    <t>Relleno para Estructuras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</si>
  <si>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</si>
  <si>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</si>
  <si>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</si>
  <si>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</si>
  <si>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</si>
  <si>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</si>
  <si>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</si>
  <si>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</si>
  <si>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</si>
  <si>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</si>
  <si>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</si>
  <si>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</si>
  <si>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</si>
  <si>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</si>
  <si>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</si>
  <si>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</si>
  <si>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</si>
  <si>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</si>
  <si>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SUMINISTRO DE AGREGADOS PARA RELLENOS SUBPROYECTO PUENTE PARDO</t>
  </si>
  <si>
    <t>Filtro para drenaje</t>
  </si>
  <si>
    <t>Sub base granular</t>
  </si>
  <si>
    <t>Base Granular</t>
  </si>
  <si>
    <t>SUMINISTRO DE AGREGADOS PARA RELLENOS SUBPROYECTO A1</t>
  </si>
  <si>
    <t>SUMINISTRO DE AGREGADOS PARA RELLENOS SUBPROYECTO A3</t>
  </si>
  <si>
    <t>COSTO DIRECTO</t>
  </si>
  <si>
    <t>GLB</t>
  </si>
  <si>
    <t>SUB TOTAL</t>
  </si>
  <si>
    <t>IMPORTE TOTAL</t>
  </si>
  <si>
    <t>UNIDAD</t>
  </si>
  <si>
    <t>METRADO</t>
  </si>
  <si>
    <t>Material de relleno max 4"</t>
  </si>
  <si>
    <t>SUMINISTRO DE AGREGADOS PARA RELLENOS SUBPROYECTO A2 TRAMO 1</t>
  </si>
  <si>
    <t>SUMINISTRO DE AGREGADOS PARA RELLENOS SUBPROYECTO A2 TRAMO 2</t>
  </si>
  <si>
    <t>C</t>
  </si>
  <si>
    <t>PERIODO DE ENTREGAS</t>
  </si>
  <si>
    <t>X</t>
  </si>
  <si>
    <t>NOVIEMBRE 2023 A FEBRERO 2024</t>
  </si>
  <si>
    <t>MARZO A JUNIO -2024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</si>
  <si>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</si>
  <si>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</si>
  <si>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</si>
  <si>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</si>
  <si>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>El postor que considere que es un plazo corto, podrá proponer un volumen mensual
 de producción de acuerdo a su capacidad real</t>
  </si>
  <si>
    <t>FRAKMAL INVERSIONES E.I.R.L</t>
  </si>
  <si>
    <t>AV. BUENOS AIRES MZ. B LT. 13 PJ. LA UNION</t>
  </si>
  <si>
    <t>945 347 576</t>
  </si>
  <si>
    <t>frakmaleirl@gmail.com</t>
  </si>
  <si>
    <t>GASTOS GENERALES 5%</t>
  </si>
  <si>
    <t>0</t>
  </si>
  <si>
    <t>UTILIDADES 7%</t>
  </si>
  <si>
    <t>MESUAL</t>
  </si>
  <si>
    <t>NO</t>
  </si>
  <si>
    <t>12 MESES</t>
  </si>
  <si>
    <t>RETENCION DEL 10%</t>
  </si>
  <si>
    <t>ORDEN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</si>
</sst>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00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/>
      <bottom/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 style="medium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rgb="FF29327B"/>
      </left>
      <right/>
      <top/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5" fillId="0" borderId="0" xfId="33" applyFont="1" applyAlignment="1">
      <alignment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61" fillId="0" borderId="20" xfId="215" applyNumberFormat="1" applyFont="1" applyFill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43" fillId="0" borderId="21" xfId="33" applyNumberFormat="1" applyFont="1" applyBorder="1" applyAlignment="1">
      <alignment vertical="center" wrapText="1"/>
    </xf>
    <xf numFmtId="4" fontId="67" fillId="0" borderId="21" xfId="33" applyNumberFormat="1" applyFont="1" applyBorder="1" applyAlignment="1">
      <alignment vertical="center" wrapText="1"/>
    </xf>
    <xf numFmtId="4" fontId="64" fillId="0" borderId="25" xfId="33" applyNumberFormat="1" applyFont="1" applyBorder="1" applyAlignment="1">
      <alignment vertical="center" wrapText="1"/>
    </xf>
    <xf numFmtId="0" fontId="57" fillId="34" borderId="31" xfId="33" applyFont="1" applyFill="1" applyBorder="1" applyAlignment="1">
      <alignment horizontal="center" vertical="center"/>
    </xf>
    <xf numFmtId="0" fontId="57" fillId="34" borderId="32" xfId="33" applyFont="1" applyFill="1" applyBorder="1" applyAlignment="1">
      <alignment horizontal="center" vertical="center" wrapText="1"/>
    </xf>
    <xf numFmtId="0" fontId="59" fillId="34" borderId="32" xfId="33" applyFont="1" applyFill="1" applyBorder="1" applyAlignment="1">
      <alignment horizontal="centerContinuous" vertical="center" wrapText="1"/>
    </xf>
    <xf numFmtId="0" fontId="59" fillId="34" borderId="33" xfId="33" applyFont="1" applyFill="1" applyBorder="1" applyAlignment="1">
      <alignment horizontal="centerContinuous" vertical="center"/>
    </xf>
    <xf numFmtId="9" fontId="43" fillId="0" borderId="22" xfId="217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5" xfId="215" applyNumberFormat="1" applyFont="1" applyFill="1" applyBorder="1" applyAlignment="1">
      <alignment vertical="center" wrapText="1"/>
    </xf>
    <xf numFmtId="0" fontId="48" fillId="0" borderId="48" xfId="33" applyFont="1" applyBorder="1"/>
    <xf numFmtId="0" fontId="49" fillId="0" borderId="48" xfId="33" applyFont="1" applyBorder="1" applyAlignment="1">
      <alignment horizontal="left"/>
    </xf>
    <xf numFmtId="0" fontId="49" fillId="0" borderId="28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43" xfId="33" applyFont="1" applyBorder="1" applyAlignment="1">
      <alignment horizontal="center" vertical="center"/>
    </xf>
    <xf numFmtId="0" fontId="54" fillId="0" borderId="29" xfId="216" applyFill="1" applyBorder="1" applyAlignment="1">
      <alignment horizontal="left"/>
    </xf>
    <xf numFmtId="0" fontId="19" fillId="0" borderId="30" xfId="33" applyBorder="1"/>
    <xf numFmtId="14" fontId="41" fillId="0" borderId="30" xfId="33" applyNumberFormat="1" applyFont="1" applyBorder="1" applyAlignment="1">
      <alignment wrapText="1"/>
    </xf>
    <xf numFmtId="14" fontId="65" fillId="0" borderId="44" xfId="216" applyNumberFormat="1" applyFont="1" applyFill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61" fillId="0" borderId="55" xfId="0" applyFont="1" applyBorder="1" applyAlignment="1">
      <alignment horizontal="center" vertical="center" wrapText="1"/>
    </xf>
    <xf numFmtId="0" fontId="19" fillId="0" borderId="70" xfId="33" applyBorder="1"/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49" fillId="0" borderId="10" xfId="33" applyFont="1" applyBorder="1" applyAlignment="1">
      <alignment horizontal="center" vertical="center"/>
    </xf>
    <xf numFmtId="0" fontId="54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5" fillId="0" borderId="10" xfId="216" applyNumberFormat="1" applyFont="1" applyFill="1" applyBorder="1" applyAlignment="1">
      <alignment horizontal="center" vertical="center"/>
    </xf>
    <xf numFmtId="0" fontId="57" fillId="34" borderId="57" xfId="33" applyFont="1" applyFill="1" applyBorder="1" applyAlignment="1">
      <alignment horizontal="center" vertical="center"/>
    </xf>
    <xf numFmtId="0" fontId="57" fillId="34" borderId="72" xfId="33" applyFont="1" applyFill="1" applyBorder="1" applyAlignment="1">
      <alignment horizontal="center" vertical="center" wrapText="1"/>
    </xf>
    <xf numFmtId="0" fontId="59" fillId="34" borderId="72" xfId="33" applyFont="1" applyFill="1" applyBorder="1" applyAlignment="1">
      <alignment horizontal="centerContinuous" vertical="center" wrapText="1"/>
    </xf>
    <xf numFmtId="0" fontId="59" fillId="34" borderId="61" xfId="33" applyFont="1" applyFill="1" applyBorder="1" applyAlignment="1">
      <alignment horizontal="centerContinuous" vertical="center"/>
    </xf>
    <xf numFmtId="4" fontId="43" fillId="0" borderId="53" xfId="33" applyNumberFormat="1" applyFont="1" applyBorder="1" applyAlignment="1">
      <alignment vertical="center" wrapText="1"/>
    </xf>
    <xf numFmtId="4" fontId="43" fillId="0" borderId="73" xfId="33" applyNumberFormat="1" applyFont="1" applyBorder="1" applyAlignment="1">
      <alignment vertical="center" wrapText="1"/>
    </xf>
    <xf numFmtId="0" fontId="61" fillId="0" borderId="52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/>
    </xf>
    <xf numFmtId="0" fontId="61" fillId="0" borderId="78" xfId="0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4" fontId="43" fillId="0" borderId="80" xfId="33" applyNumberFormat="1" applyFont="1" applyBorder="1" applyAlignment="1">
      <alignment vertical="center" wrapText="1"/>
    </xf>
    <xf numFmtId="4" fontId="43" fillId="0" borderId="82" xfId="33" applyNumberFormat="1" applyFont="1" applyBorder="1" applyAlignment="1">
      <alignment vertical="center" wrapText="1"/>
    </xf>
    <xf numFmtId="9" fontId="67" fillId="0" borderId="80" xfId="217" applyFont="1" applyBorder="1" applyAlignment="1">
      <alignment vertical="center" wrapText="1"/>
    </xf>
    <xf numFmtId="4" fontId="73" fillId="0" borderId="76" xfId="33" applyNumberFormat="1" applyFont="1" applyBorder="1" applyAlignment="1">
      <alignment vertical="center" wrapText="1"/>
    </xf>
    <xf numFmtId="0" fontId="40" fillId="0" borderId="58" xfId="33" applyFont="1" applyBorder="1" applyAlignment="1">
      <alignment horizontal="center"/>
    </xf>
    <xf numFmtId="0" fontId="51" fillId="0" borderId="58" xfId="0" applyFont="1" applyBorder="1"/>
    <xf numFmtId="0" fontId="40" fillId="0" borderId="61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0" fillId="0" borderId="0" xfId="33" applyFont="1" applyAlignment="1">
      <alignment horizontal="left"/>
    </xf>
    <xf numFmtId="49" fontId="74" fillId="35" borderId="85" xfId="0" applyNumberFormat="1" applyFont="1" applyFill="1" applyBorder="1" applyAlignment="1">
      <alignment vertical="center" wrapText="1"/>
    </xf>
    <xf numFmtId="0" fontId="74" fillId="35" borderId="34" xfId="0" applyFont="1" applyFill="1" applyBorder="1" applyAlignment="1">
      <alignment horizontal="center" vertical="center"/>
    </xf>
    <xf numFmtId="0" fontId="75" fillId="35" borderId="35" xfId="0" applyFont="1" applyFill="1" applyBorder="1" applyAlignment="1">
      <alignment horizontal="center" vertical="center" wrapText="1"/>
    </xf>
    <xf numFmtId="4" fontId="77" fillId="35" borderId="35" xfId="33" applyNumberFormat="1" applyFont="1" applyFill="1" applyBorder="1" applyAlignment="1">
      <alignment vertical="center" wrapText="1"/>
    </xf>
    <xf numFmtId="0" fontId="70" fillId="0" borderId="56" xfId="0" applyFont="1" applyBorder="1" applyAlignment="1">
      <alignment horizontal="center" vertical="center"/>
    </xf>
    <xf numFmtId="0" fontId="75" fillId="0" borderId="55" xfId="0" applyFont="1" applyBorder="1" applyAlignment="1">
      <alignment horizontal="center" vertical="center" wrapText="1"/>
    </xf>
    <xf numFmtId="4" fontId="75" fillId="0" borderId="52" xfId="0" applyNumberFormat="1" applyFont="1" applyBorder="1" applyAlignment="1">
      <alignment horizontal="center" vertical="center" wrapText="1"/>
    </xf>
    <xf numFmtId="0" fontId="75" fillId="0" borderId="20" xfId="215" applyNumberFormat="1" applyFont="1" applyFill="1" applyBorder="1" applyAlignment="1">
      <alignment vertical="center" wrapText="1"/>
    </xf>
    <xf numFmtId="4" fontId="77" fillId="0" borderId="20" xfId="33" applyNumberFormat="1" applyFont="1" applyBorder="1" applyAlignment="1">
      <alignment vertical="center" wrapText="1"/>
    </xf>
    <xf numFmtId="4" fontId="77" fillId="0" borderId="21" xfId="33" applyNumberFormat="1" applyFont="1" applyBorder="1" applyAlignment="1">
      <alignment vertical="center" wrapText="1"/>
    </xf>
    <xf numFmtId="0" fontId="80" fillId="0" borderId="0" xfId="0" applyFont="1"/>
    <xf numFmtId="0" fontId="78" fillId="35" borderId="88" xfId="215" applyNumberFormat="1" applyFont="1" applyFill="1" applyBorder="1" applyAlignment="1">
      <alignment horizontal="left" vertical="center" wrapText="1"/>
    </xf>
    <xf numFmtId="0" fontId="79" fillId="35" borderId="89" xfId="0" applyFont="1" applyFill="1" applyBorder="1" applyAlignment="1">
      <alignment horizontal="center" vertical="center" wrapText="1"/>
    </xf>
    <xf numFmtId="49" fontId="80" fillId="0" borderId="90" xfId="0" applyNumberFormat="1" applyFont="1" applyBorder="1" applyAlignment="1">
      <alignment horizontal="left" vertical="center" wrapText="1"/>
    </xf>
    <xf numFmtId="0" fontId="79" fillId="0" borderId="91" xfId="0" applyFont="1" applyBorder="1" applyAlignment="1">
      <alignment horizontal="center" vertical="center" wrapText="1"/>
    </xf>
    <xf numFmtId="4" fontId="79" fillId="0" borderId="91" xfId="0" applyNumberFormat="1" applyFont="1" applyBorder="1" applyAlignment="1">
      <alignment horizontal="center" vertical="center" wrapText="1"/>
    </xf>
    <xf numFmtId="4" fontId="80" fillId="0" borderId="91" xfId="0" applyNumberFormat="1" applyFont="1" applyBorder="1"/>
    <xf numFmtId="0" fontId="78" fillId="35" borderId="90" xfId="215" applyNumberFormat="1" applyFont="1" applyFill="1" applyBorder="1" applyAlignment="1">
      <alignment horizontal="left" vertical="center" wrapText="1"/>
    </xf>
    <xf numFmtId="0" fontId="79" fillId="35" borderId="91" xfId="0" applyFont="1" applyFill="1" applyBorder="1" applyAlignment="1">
      <alignment horizontal="center" vertical="center" wrapText="1"/>
    </xf>
    <xf numFmtId="4" fontId="79" fillId="0" borderId="91" xfId="215" applyNumberFormat="1" applyFont="1" applyFill="1" applyBorder="1" applyAlignment="1">
      <alignment vertical="center" wrapText="1"/>
    </xf>
    <xf numFmtId="4" fontId="79" fillId="35" borderId="91" xfId="0" applyNumberFormat="1" applyFont="1" applyFill="1" applyBorder="1" applyAlignment="1">
      <alignment horizontal="center" vertical="center" wrapText="1"/>
    </xf>
    <xf numFmtId="4" fontId="80" fillId="35" borderId="91" xfId="0" applyNumberFormat="1" applyFont="1" applyFill="1" applyBorder="1"/>
    <xf numFmtId="168" fontId="75" fillId="0" borderId="52" xfId="0" applyNumberFormat="1" applyFont="1" applyBorder="1" applyAlignment="1">
      <alignment horizontal="center" vertical="center" wrapText="1"/>
    </xf>
    <xf numFmtId="0" fontId="75" fillId="0" borderId="35" xfId="215" applyNumberFormat="1" applyFont="1" applyFill="1" applyBorder="1" applyAlignment="1">
      <alignment vertical="center" wrapText="1"/>
    </xf>
    <xf numFmtId="4" fontId="61" fillId="0" borderId="52" xfId="0" applyNumberFormat="1" applyFont="1" applyBorder="1" applyAlignment="1">
      <alignment horizontal="center" vertical="center" wrapText="1"/>
    </xf>
    <xf numFmtId="2" fontId="23" fillId="0" borderId="56" xfId="0" applyNumberFormat="1" applyFont="1" applyBorder="1" applyAlignment="1">
      <alignment horizontal="center" vertical="center"/>
    </xf>
    <xf numFmtId="4" fontId="80" fillId="36" borderId="91" xfId="0" applyNumberFormat="1" applyFont="1" applyFill="1" applyBorder="1" applyAlignment="1">
      <alignment horizontal="center" vertical="center"/>
    </xf>
    <xf numFmtId="4" fontId="77" fillId="0" borderId="35" xfId="33" applyNumberFormat="1" applyFont="1" applyBorder="1" applyAlignment="1">
      <alignment vertical="center" wrapText="1"/>
    </xf>
    <xf numFmtId="4" fontId="79" fillId="38" borderId="91" xfId="215" applyNumberFormat="1" applyFont="1" applyFill="1" applyBorder="1" applyAlignment="1">
      <alignment horizontal="center" vertical="center" wrapText="1"/>
    </xf>
    <xf numFmtId="49" fontId="42" fillId="0" borderId="90" xfId="0" applyNumberFormat="1" applyFont="1" applyBorder="1" applyAlignment="1">
      <alignment horizontal="left" vertical="center" wrapText="1"/>
    </xf>
    <xf numFmtId="4" fontId="80" fillId="37" borderId="91" xfId="0" applyNumberFormat="1" applyFont="1" applyFill="1" applyBorder="1" applyAlignment="1">
      <alignment horizontal="center"/>
    </xf>
    <xf numFmtId="0" fontId="78" fillId="38" borderId="89" xfId="0" applyFont="1" applyFill="1" applyBorder="1" applyAlignment="1">
      <alignment horizontal="center" vertical="center" wrapText="1"/>
    </xf>
    <xf numFmtId="0" fontId="78" fillId="37" borderId="89" xfId="0" applyFont="1" applyFill="1" applyBorder="1" applyAlignment="1">
      <alignment horizontal="center" vertical="center" wrapText="1"/>
    </xf>
    <xf numFmtId="0" fontId="81" fillId="0" borderId="0" xfId="0" applyFont="1"/>
    <xf numFmtId="49" fontId="63" fillId="0" borderId="11" xfId="0" applyNumberFormat="1" applyFont="1" applyBorder="1" applyAlignment="1">
      <alignment horizontal="left" vertical="center" wrapText="1"/>
    </xf>
    <xf numFmtId="49" fontId="63" fillId="0" borderId="0" xfId="0" applyNumberFormat="1" applyFont="1" applyAlignment="1">
      <alignment horizontal="left" vertical="center" wrapText="1"/>
    </xf>
    <xf numFmtId="4" fontId="73" fillId="0" borderId="10" xfId="33" applyNumberFormat="1" applyFont="1" applyBorder="1" applyAlignment="1">
      <alignment vertical="center" wrapText="1"/>
    </xf>
    <xf numFmtId="0" fontId="82" fillId="0" borderId="0" xfId="0" applyFont="1"/>
    <xf numFmtId="168" fontId="0" fillId="0" borderId="0" xfId="0" applyNumberFormat="1"/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/>
    </xf>
    <xf numFmtId="0" fontId="48" fillId="0" borderId="23" xfId="33" applyFont="1" applyBorder="1" applyAlignment="1">
      <alignment horizontal="left" vertical="center"/>
    </xf>
    <xf numFmtId="0" fontId="48" fillId="0" borderId="24" xfId="33" applyFont="1" applyBorder="1" applyAlignment="1">
      <alignment horizontal="left" vertical="center"/>
    </xf>
    <xf numFmtId="0" fontId="48" fillId="0" borderId="25" xfId="33" applyFont="1" applyBorder="1" applyAlignment="1">
      <alignment horizontal="left" vertical="center"/>
    </xf>
    <xf numFmtId="0" fontId="48" fillId="0" borderId="50" xfId="33" applyFont="1" applyBorder="1" applyAlignment="1">
      <alignment horizontal="center" vertical="center"/>
    </xf>
    <xf numFmtId="0" fontId="48" fillId="0" borderId="51" xfId="33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25" xfId="33" applyFont="1" applyBorder="1" applyAlignment="1">
      <alignment horizontal="center" vertical="center"/>
    </xf>
    <xf numFmtId="49" fontId="63" fillId="33" borderId="23" xfId="0" applyNumberFormat="1" applyFont="1" applyFill="1" applyBorder="1" applyAlignment="1">
      <alignment horizontal="left" vertical="center" wrapText="1"/>
    </xf>
    <xf numFmtId="49" fontId="63" fillId="33" borderId="24" xfId="0" applyNumberFormat="1" applyFont="1" applyFill="1" applyBorder="1" applyAlignment="1">
      <alignment horizontal="left" vertical="center" wrapText="1"/>
    </xf>
    <xf numFmtId="0" fontId="50" fillId="0" borderId="4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6" fillId="33" borderId="19" xfId="33" applyFont="1" applyFill="1" applyBorder="1" applyAlignment="1">
      <alignment horizontal="center" vertical="center"/>
    </xf>
    <xf numFmtId="0" fontId="66" fillId="33" borderId="20" xfId="33" applyFont="1" applyFill="1" applyBorder="1" applyAlignment="1">
      <alignment horizontal="center" vertical="center"/>
    </xf>
    <xf numFmtId="0" fontId="66" fillId="33" borderId="21" xfId="33" applyFont="1" applyFill="1" applyBorder="1" applyAlignment="1">
      <alignment horizontal="center" vertical="center"/>
    </xf>
    <xf numFmtId="49" fontId="63" fillId="33" borderId="19" xfId="0" applyNumberFormat="1" applyFont="1" applyFill="1" applyBorder="1" applyAlignment="1">
      <alignment horizontal="left" vertical="center" wrapText="1"/>
    </xf>
    <xf numFmtId="49" fontId="63" fillId="33" borderId="20" xfId="0" applyNumberFormat="1" applyFont="1" applyFill="1" applyBorder="1" applyAlignment="1">
      <alignment horizontal="left" vertical="center" wrapText="1"/>
    </xf>
    <xf numFmtId="49" fontId="26" fillId="0" borderId="35" xfId="0" applyNumberFormat="1" applyFont="1" applyBorder="1" applyAlignment="1">
      <alignment horizontal="right" vertical="center" wrapText="1"/>
    </xf>
    <xf numFmtId="49" fontId="68" fillId="0" borderId="53" xfId="0" applyNumberFormat="1" applyFont="1" applyBorder="1" applyAlignment="1">
      <alignment horizontal="left" vertical="center" wrapText="1"/>
    </xf>
    <xf numFmtId="49" fontId="68" fillId="0" borderId="54" xfId="0" applyNumberFormat="1" applyFont="1" applyBorder="1" applyAlignment="1">
      <alignment horizontal="left" vertical="center" wrapText="1"/>
    </xf>
    <xf numFmtId="49" fontId="68" fillId="0" borderId="55" xfId="0" applyNumberFormat="1" applyFont="1" applyBorder="1" applyAlignment="1">
      <alignment horizontal="left" vertical="center" wrapText="1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3" fillId="0" borderId="21" xfId="33" applyFont="1" applyBorder="1" applyAlignment="1">
      <alignment horizontal="center" vertical="center"/>
    </xf>
    <xf numFmtId="0" fontId="41" fillId="0" borderId="0" xfId="33" applyFont="1"/>
    <xf numFmtId="0" fontId="50" fillId="0" borderId="20" xfId="33" applyFont="1" applyBorder="1" applyAlignment="1">
      <alignment horizontal="center" vertical="center" wrapText="1"/>
    </xf>
    <xf numFmtId="0" fontId="50" fillId="0" borderId="21" xfId="33" applyFont="1" applyBorder="1" applyAlignment="1">
      <alignment horizontal="center" vertical="center" wrapText="1"/>
    </xf>
    <xf numFmtId="0" fontId="48" fillId="0" borderId="3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32" xfId="33" applyFont="1" applyFill="1" applyBorder="1" applyAlignment="1">
      <alignment horizontal="center" vertical="center"/>
    </xf>
    <xf numFmtId="0" fontId="19" fillId="0" borderId="36" xfId="33" applyBorder="1" applyAlignment="1">
      <alignment horizontal="left" vertical="center"/>
    </xf>
    <xf numFmtId="0" fontId="19" fillId="0" borderId="41" xfId="33" applyBorder="1" applyAlignment="1">
      <alignment horizontal="left" vertical="center"/>
    </xf>
    <xf numFmtId="0" fontId="19" fillId="0" borderId="39" xfId="33" applyBorder="1" applyAlignment="1">
      <alignment horizontal="left" vertical="center"/>
    </xf>
    <xf numFmtId="0" fontId="19" fillId="0" borderId="40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20" xfId="33" applyFont="1" applyBorder="1" applyAlignment="1">
      <alignment horizontal="center"/>
    </xf>
    <xf numFmtId="0" fontId="39" fillId="0" borderId="37" xfId="33" applyFont="1" applyBorder="1" applyAlignment="1">
      <alignment horizontal="center"/>
    </xf>
    <xf numFmtId="0" fontId="39" fillId="0" borderId="38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20" xfId="33" applyFont="1" applyBorder="1" applyAlignment="1">
      <alignment horizontal="center" vertical="center" wrapText="1"/>
    </xf>
    <xf numFmtId="0" fontId="55" fillId="0" borderId="24" xfId="33" applyFont="1" applyBorder="1" applyAlignment="1">
      <alignment horizontal="center" vertical="center" wrapText="1"/>
    </xf>
    <xf numFmtId="0" fontId="62" fillId="0" borderId="27" xfId="33" applyFont="1" applyBorder="1" applyAlignment="1">
      <alignment horizontal="left"/>
    </xf>
    <xf numFmtId="0" fontId="62" fillId="0" borderId="48" xfId="33" applyFont="1" applyBorder="1" applyAlignment="1">
      <alignment horizontal="left"/>
    </xf>
    <xf numFmtId="0" fontId="48" fillId="0" borderId="19" xfId="33" applyFont="1" applyBorder="1" applyAlignment="1">
      <alignment horizontal="left" vertical="center" wrapText="1"/>
    </xf>
    <xf numFmtId="0" fontId="52" fillId="0" borderId="46" xfId="33" applyFont="1" applyBorder="1" applyAlignment="1">
      <alignment horizontal="left" vertical="center" wrapText="1"/>
    </xf>
    <xf numFmtId="0" fontId="52" fillId="0" borderId="47" xfId="33" applyFont="1" applyBorder="1" applyAlignment="1">
      <alignment horizontal="left" vertical="center" wrapText="1"/>
    </xf>
    <xf numFmtId="0" fontId="52" fillId="0" borderId="45" xfId="33" applyFont="1" applyBorder="1" applyAlignment="1">
      <alignment horizontal="left" vertical="center" wrapText="1"/>
    </xf>
    <xf numFmtId="14" fontId="43" fillId="0" borderId="42" xfId="33" applyNumberFormat="1" applyFont="1" applyBorder="1" applyAlignment="1">
      <alignment horizontal="left" vertical="center"/>
    </xf>
    <xf numFmtId="14" fontId="43" fillId="0" borderId="43" xfId="33" applyNumberFormat="1" applyFont="1" applyBorder="1" applyAlignment="1">
      <alignment horizontal="left" vertical="center"/>
    </xf>
    <xf numFmtId="14" fontId="43" fillId="0" borderId="44" xfId="33" applyNumberFormat="1" applyFont="1" applyBorder="1" applyAlignment="1">
      <alignment horizontal="left" vertical="center"/>
    </xf>
    <xf numFmtId="0" fontId="56" fillId="34" borderId="18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56" fillId="34" borderId="15" xfId="33" applyFont="1" applyFill="1" applyBorder="1" applyAlignment="1">
      <alignment horizontal="center" vertical="center"/>
    </xf>
    <xf numFmtId="0" fontId="60" fillId="0" borderId="13" xfId="33" applyFont="1" applyBorder="1" applyAlignment="1">
      <alignment vertical="center"/>
    </xf>
    <xf numFmtId="9" fontId="48" fillId="0" borderId="22" xfId="33" applyNumberFormat="1" applyFont="1" applyBorder="1" applyAlignment="1">
      <alignment horizontal="center" vertical="center"/>
    </xf>
    <xf numFmtId="49" fontId="70" fillId="0" borderId="53" xfId="0" applyNumberFormat="1" applyFont="1" applyBorder="1" applyAlignment="1">
      <alignment horizontal="left" vertical="center" wrapText="1"/>
    </xf>
    <xf numFmtId="49" fontId="70" fillId="0" borderId="54" xfId="0" applyNumberFormat="1" applyFont="1" applyBorder="1" applyAlignment="1">
      <alignment horizontal="left" vertical="center" wrapText="1"/>
    </xf>
    <xf numFmtId="49" fontId="70" fillId="0" borderId="55" xfId="0" applyNumberFormat="1" applyFont="1" applyBorder="1" applyAlignment="1">
      <alignment horizontal="left" vertical="center" wrapText="1"/>
    </xf>
    <xf numFmtId="49" fontId="70" fillId="0" borderId="52" xfId="0" applyNumberFormat="1" applyFont="1" applyBorder="1" applyAlignment="1">
      <alignment horizontal="left" vertical="center" wrapText="1"/>
    </xf>
    <xf numFmtId="0" fontId="76" fillId="35" borderId="86" xfId="215" applyNumberFormat="1" applyFont="1" applyFill="1" applyBorder="1" applyAlignment="1">
      <alignment horizontal="left" vertical="center" wrapText="1"/>
    </xf>
    <xf numFmtId="0" fontId="76" fillId="35" borderId="87" xfId="215" applyNumberFormat="1" applyFont="1" applyFill="1" applyBorder="1" applyAlignment="1">
      <alignment horizontal="left" vertical="center" wrapText="1"/>
    </xf>
    <xf numFmtId="49" fontId="77" fillId="0" borderId="53" xfId="0" applyNumberFormat="1" applyFont="1" applyBorder="1" applyAlignment="1">
      <alignment horizontal="left" vertical="center" wrapText="1"/>
    </xf>
    <xf numFmtId="49" fontId="77" fillId="0" borderId="54" xfId="0" applyNumberFormat="1" applyFont="1" applyBorder="1" applyAlignment="1">
      <alignment horizontal="left" vertical="center" wrapText="1"/>
    </xf>
    <xf numFmtId="49" fontId="77" fillId="0" borderId="55" xfId="0" applyNumberFormat="1" applyFont="1" applyBorder="1" applyAlignment="1">
      <alignment horizontal="left" vertical="center" wrapText="1"/>
    </xf>
    <xf numFmtId="0" fontId="50" fillId="0" borderId="11" xfId="33" applyFont="1" applyBorder="1" applyAlignment="1">
      <alignment horizontal="left" vertical="center" wrapText="1"/>
    </xf>
    <xf numFmtId="0" fontId="54" fillId="0" borderId="71" xfId="216" applyBorder="1" applyAlignment="1">
      <alignment horizontal="left" vertical="center" wrapText="1"/>
    </xf>
    <xf numFmtId="0" fontId="48" fillId="0" borderId="71" xfId="33" applyFont="1" applyBorder="1" applyAlignment="1">
      <alignment horizontal="left" vertical="center" wrapText="1"/>
    </xf>
    <xf numFmtId="0" fontId="58" fillId="34" borderId="72" xfId="33" applyFont="1" applyFill="1" applyBorder="1" applyAlignment="1">
      <alignment horizontal="center" vertical="center"/>
    </xf>
    <xf numFmtId="0" fontId="39" fillId="0" borderId="57" xfId="33" applyFont="1" applyBorder="1" applyAlignment="1">
      <alignment horizontal="center"/>
    </xf>
    <xf numFmtId="0" fontId="39" fillId="0" borderId="58" xfId="33" applyFont="1" applyBorder="1" applyAlignment="1">
      <alignment horizontal="center"/>
    </xf>
    <xf numFmtId="0" fontId="39" fillId="0" borderId="59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62" xfId="33" applyFont="1" applyBorder="1" applyAlignment="1">
      <alignment horizontal="center"/>
    </xf>
    <xf numFmtId="0" fontId="55" fillId="0" borderId="60" xfId="33" applyFont="1" applyBorder="1" applyAlignment="1">
      <alignment horizontal="center" vertical="center" wrapText="1"/>
    </xf>
    <xf numFmtId="0" fontId="55" fillId="0" borderId="58" xfId="33" applyFont="1" applyBorder="1" applyAlignment="1">
      <alignment horizontal="center" vertical="center" wrapText="1"/>
    </xf>
    <xf numFmtId="0" fontId="55" fillId="0" borderId="59" xfId="33" applyFont="1" applyBorder="1" applyAlignment="1">
      <alignment horizontal="center" vertical="center" wrapText="1"/>
    </xf>
    <xf numFmtId="0" fontId="55" fillId="0" borderId="63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62" xfId="33" applyFont="1" applyBorder="1" applyAlignment="1">
      <alignment horizontal="center" vertical="center" wrapText="1"/>
    </xf>
    <xf numFmtId="0" fontId="55" fillId="0" borderId="70" xfId="33" applyFont="1" applyBorder="1" applyAlignment="1">
      <alignment horizontal="center" vertical="center" wrapText="1"/>
    </xf>
    <xf numFmtId="0" fontId="55" fillId="0" borderId="13" xfId="33" applyFont="1" applyBorder="1" applyAlignment="1">
      <alignment horizontal="center" vertical="center" wrapText="1"/>
    </xf>
    <xf numFmtId="0" fontId="55" fillId="0" borderId="69" xfId="33" applyFont="1" applyBorder="1" applyAlignment="1">
      <alignment horizontal="center" vertical="center" wrapText="1"/>
    </xf>
    <xf numFmtId="0" fontId="53" fillId="0" borderId="60" xfId="33" applyFont="1" applyBorder="1" applyAlignment="1">
      <alignment horizontal="center" vertical="center"/>
    </xf>
    <xf numFmtId="0" fontId="53" fillId="0" borderId="61" xfId="33" applyFont="1" applyBorder="1" applyAlignment="1">
      <alignment horizontal="center" vertical="center"/>
    </xf>
    <xf numFmtId="0" fontId="53" fillId="0" borderId="64" xfId="33" applyFont="1" applyBorder="1" applyAlignment="1">
      <alignment horizontal="center" vertical="center"/>
    </xf>
    <xf numFmtId="0" fontId="53" fillId="0" borderId="65" xfId="33" applyFont="1" applyBorder="1" applyAlignment="1">
      <alignment horizontal="center" vertical="center"/>
    </xf>
    <xf numFmtId="0" fontId="50" fillId="0" borderId="53" xfId="33" applyFont="1" applyBorder="1" applyAlignment="1">
      <alignment horizontal="center" vertical="center" wrapText="1"/>
    </xf>
    <xf numFmtId="0" fontId="50" fillId="0" borderId="66" xfId="33" applyFont="1" applyBorder="1" applyAlignment="1">
      <alignment horizontal="center" vertical="center" wrapText="1"/>
    </xf>
    <xf numFmtId="0" fontId="52" fillId="0" borderId="67" xfId="33" applyFont="1" applyBorder="1" applyAlignment="1">
      <alignment horizontal="left" wrapText="1"/>
    </xf>
    <xf numFmtId="0" fontId="52" fillId="0" borderId="64" xfId="33" applyFont="1" applyBorder="1" applyAlignment="1">
      <alignment horizontal="left"/>
    </xf>
    <xf numFmtId="14" fontId="43" fillId="0" borderId="68" xfId="33" applyNumberFormat="1" applyFont="1" applyBorder="1" applyAlignment="1">
      <alignment horizontal="center" vertical="center"/>
    </xf>
    <xf numFmtId="14" fontId="43" fillId="0" borderId="65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62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69" xfId="33" applyBorder="1" applyAlignment="1">
      <alignment horizontal="left" vertical="center"/>
    </xf>
    <xf numFmtId="0" fontId="62" fillId="0" borderId="11" xfId="33" applyFont="1" applyBorder="1" applyAlignment="1">
      <alignment horizontal="left"/>
    </xf>
    <xf numFmtId="0" fontId="62" fillId="0" borderId="0" xfId="33" applyFont="1" applyAlignment="1">
      <alignment horizontal="left"/>
    </xf>
    <xf numFmtId="0" fontId="48" fillId="0" borderId="54" xfId="33" applyFont="1" applyBorder="1" applyAlignment="1">
      <alignment horizontal="left" vertical="center" wrapText="1"/>
    </xf>
    <xf numFmtId="49" fontId="71" fillId="33" borderId="74" xfId="0" applyNumberFormat="1" applyFont="1" applyFill="1" applyBorder="1" applyAlignment="1">
      <alignment horizontal="left" vertical="center" wrapText="1"/>
    </xf>
    <xf numFmtId="49" fontId="71" fillId="33" borderId="71" xfId="0" applyNumberFormat="1" applyFont="1" applyFill="1" applyBorder="1" applyAlignment="1">
      <alignment horizontal="left" vertical="center" wrapText="1"/>
    </xf>
    <xf numFmtId="49" fontId="71" fillId="33" borderId="75" xfId="0" applyNumberFormat="1" applyFont="1" applyFill="1" applyBorder="1" applyAlignment="1">
      <alignment horizontal="left" vertical="center" wrapText="1"/>
    </xf>
    <xf numFmtId="49" fontId="70" fillId="0" borderId="80" xfId="0" applyNumberFormat="1" applyFont="1" applyBorder="1" applyAlignment="1">
      <alignment horizontal="left" vertical="center" wrapText="1"/>
    </xf>
    <xf numFmtId="49" fontId="70" fillId="0" borderId="81" xfId="0" applyNumberFormat="1" applyFont="1" applyBorder="1" applyAlignment="1">
      <alignment horizontal="left" vertical="center" wrapText="1"/>
    </xf>
    <xf numFmtId="49" fontId="70" fillId="0" borderId="78" xfId="0" applyNumberFormat="1" applyFont="1" applyBorder="1" applyAlignment="1">
      <alignment horizontal="left" vertical="center" wrapText="1"/>
    </xf>
    <xf numFmtId="49" fontId="63" fillId="33" borderId="74" xfId="0" applyNumberFormat="1" applyFont="1" applyFill="1" applyBorder="1" applyAlignment="1">
      <alignment horizontal="left" vertical="center" wrapText="1"/>
    </xf>
    <xf numFmtId="49" fontId="63" fillId="33" borderId="71" xfId="0" applyNumberFormat="1" applyFont="1" applyFill="1" applyBorder="1" applyAlignment="1">
      <alignment horizontal="left" vertical="center" wrapText="1"/>
    </xf>
    <xf numFmtId="49" fontId="63" fillId="33" borderId="75" xfId="0" applyNumberFormat="1" applyFont="1" applyFill="1" applyBorder="1" applyAlignment="1">
      <alignment horizontal="left" vertical="center" wrapText="1"/>
    </xf>
    <xf numFmtId="0" fontId="72" fillId="0" borderId="84" xfId="0" applyFont="1" applyBorder="1" applyAlignment="1">
      <alignment horizontal="right" vertical="center"/>
    </xf>
    <xf numFmtId="0" fontId="72" fillId="0" borderId="81" xfId="0" applyFont="1" applyBorder="1" applyAlignment="1">
      <alignment horizontal="right" vertical="center"/>
    </xf>
    <xf numFmtId="0" fontId="72" fillId="0" borderId="78" xfId="0" applyFont="1" applyBorder="1" applyAlignment="1">
      <alignment horizontal="right" vertical="center"/>
    </xf>
    <xf numFmtId="17" fontId="79" fillId="35" borderId="92" xfId="0" applyNumberFormat="1" applyFont="1" applyFill="1" applyBorder="1" applyAlignment="1">
      <alignment horizontal="center" vertical="center" wrapText="1"/>
    </xf>
    <xf numFmtId="17" fontId="79" fillId="35" borderId="0" xfId="0" applyNumberFormat="1" applyFont="1" applyFill="1" applyAlignment="1">
      <alignment horizontal="center" vertical="center" wrapText="1"/>
    </xf>
    <xf numFmtId="0" fontId="81" fillId="0" borderId="0" xfId="0" applyFont="1" applyAlignment="1">
      <alignment horizontal="left" wrapText="1"/>
    </xf>
    <xf numFmtId="4" fontId="77" fillId="0" borderId="35" xfId="33" applyNumberFormat="1" applyFont="1" applyFill="1" applyBorder="1" applyAlignment="1">
      <alignment vertical="center" wrapText="1"/>
    </xf>
    <xf numFmtId="49" fontId="74" fillId="35" borderId="46" xfId="0" applyNumberFormat="1" applyFont="1" applyFill="1" applyBorder="1" applyAlignment="1">
      <alignment vertical="center" wrapText="1"/>
    </xf>
    <xf numFmtId="49" fontId="74" fillId="35" borderId="93" xfId="0" applyNumberFormat="1" applyFont="1" applyFill="1" applyBorder="1" applyAlignment="1">
      <alignment vertical="center" wrapText="1"/>
    </xf>
    <xf numFmtId="2" fontId="38" fillId="0" borderId="52" xfId="33" applyNumberFormat="1" applyFont="1" applyBorder="1"/>
    <xf numFmtId="4" fontId="53" fillId="0" borderId="76" xfId="33" applyNumberFormat="1" applyFont="1" applyBorder="1" applyAlignment="1">
      <alignment vertical="center" wrapText="1"/>
    </xf>
    <xf numFmtId="4" fontId="52" fillId="0" borderId="83" xfId="33" applyNumberFormat="1" applyFont="1" applyBorder="1" applyAlignment="1">
      <alignment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akmaleir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view="pageBreakPreview" topLeftCell="A14" zoomScale="85" zoomScaleNormal="85" zoomScaleSheetLayoutView="85" workbookViewId="0">
      <selection activeCell="K21" sqref="K21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173"/>
      <c r="B1" s="174"/>
      <c r="C1" s="174"/>
      <c r="D1" s="174"/>
      <c r="E1" s="179" t="s">
        <v>0</v>
      </c>
      <c r="F1" s="179"/>
      <c r="G1" s="179"/>
      <c r="H1" s="179"/>
      <c r="I1" s="179"/>
      <c r="J1" s="179"/>
      <c r="K1" s="159"/>
      <c r="L1" s="160"/>
    </row>
    <row r="2" spans="1:21" ht="37.5" customHeight="1">
      <c r="A2" s="175"/>
      <c r="B2" s="176"/>
      <c r="C2" s="176"/>
      <c r="D2" s="176"/>
      <c r="E2" s="180"/>
      <c r="F2" s="180"/>
      <c r="G2" s="180"/>
      <c r="H2" s="180"/>
      <c r="I2" s="180"/>
      <c r="J2" s="180"/>
      <c r="K2" s="161"/>
      <c r="L2" s="162"/>
    </row>
    <row r="3" spans="1:21" ht="15.75" customHeight="1">
      <c r="A3" s="175"/>
      <c r="B3" s="176"/>
      <c r="C3" s="176"/>
      <c r="D3" s="176"/>
      <c r="E3" s="180"/>
      <c r="F3" s="180"/>
      <c r="G3" s="180"/>
      <c r="H3" s="180"/>
      <c r="I3" s="180"/>
      <c r="J3" s="180"/>
      <c r="K3" s="164" t="s">
        <v>1</v>
      </c>
      <c r="L3" s="165"/>
    </row>
    <row r="4" spans="1:21" ht="15.75" customHeight="1">
      <c r="A4" s="177"/>
      <c r="B4" s="178"/>
      <c r="C4" s="178"/>
      <c r="D4" s="178"/>
      <c r="E4" s="180"/>
      <c r="F4" s="180"/>
      <c r="G4" s="180"/>
      <c r="H4" s="180"/>
      <c r="I4" s="180"/>
      <c r="J4" s="180"/>
      <c r="K4" s="185" t="s">
        <v>2</v>
      </c>
      <c r="L4" s="188"/>
    </row>
    <row r="5" spans="1:21" ht="15.75" customHeight="1">
      <c r="A5" s="169" t="s">
        <v>3</v>
      </c>
      <c r="B5" s="170"/>
      <c r="C5" s="170"/>
      <c r="D5" s="170"/>
      <c r="E5" s="180"/>
      <c r="F5" s="180"/>
      <c r="G5" s="180"/>
      <c r="H5" s="180"/>
      <c r="I5" s="180"/>
      <c r="J5" s="180"/>
      <c r="K5" s="186"/>
      <c r="L5" s="189"/>
    </row>
    <row r="6" spans="1:21" ht="12" customHeight="1" thickBot="1">
      <c r="A6" s="171" t="s">
        <v>4</v>
      </c>
      <c r="B6" s="172"/>
      <c r="C6" s="172"/>
      <c r="D6" s="172"/>
      <c r="E6" s="181"/>
      <c r="F6" s="181"/>
      <c r="G6" s="181"/>
      <c r="H6" s="181"/>
      <c r="I6" s="181"/>
      <c r="J6" s="181"/>
      <c r="K6" s="187"/>
      <c r="L6" s="190"/>
    </row>
    <row r="7" spans="1:21" s="4" customFormat="1" ht="16.5">
      <c r="A7" s="182" t="s">
        <v>5</v>
      </c>
      <c r="B7" s="183"/>
      <c r="C7" s="183"/>
      <c r="D7" s="51"/>
      <c r="E7" s="51"/>
      <c r="F7" s="51"/>
      <c r="G7" s="51"/>
      <c r="H7" s="51"/>
      <c r="I7" s="51"/>
      <c r="J7" s="51"/>
      <c r="K7" s="52"/>
      <c r="L7" s="53"/>
      <c r="N7" s="5"/>
    </row>
    <row r="8" spans="1:21" s="31" customFormat="1" ht="16.5" customHeight="1">
      <c r="A8" s="148" t="s">
        <v>6</v>
      </c>
      <c r="B8" s="149"/>
      <c r="C8" s="149"/>
      <c r="D8" s="167"/>
      <c r="E8" s="167"/>
      <c r="F8" s="167"/>
      <c r="G8" s="167"/>
      <c r="H8" s="167"/>
      <c r="I8" s="167"/>
      <c r="J8" s="167"/>
      <c r="K8" s="54"/>
      <c r="L8" s="55"/>
      <c r="N8" s="32"/>
    </row>
    <row r="9" spans="1:21" s="31" customFormat="1" ht="16.5" customHeight="1">
      <c r="A9" s="148" t="s">
        <v>7</v>
      </c>
      <c r="B9" s="149"/>
      <c r="C9" s="149"/>
      <c r="D9" s="166"/>
      <c r="E9" s="166"/>
      <c r="F9" s="166"/>
      <c r="G9" s="166"/>
      <c r="H9" s="166"/>
      <c r="I9" s="166"/>
      <c r="J9" s="166"/>
      <c r="K9" s="54"/>
      <c r="L9" s="55"/>
      <c r="N9" s="32"/>
    </row>
    <row r="10" spans="1:21" s="31" customFormat="1" ht="16.5" customHeight="1">
      <c r="A10" s="148" t="s">
        <v>8</v>
      </c>
      <c r="B10" s="149"/>
      <c r="C10" s="149"/>
      <c r="D10" s="166"/>
      <c r="E10" s="166"/>
      <c r="F10" s="166"/>
      <c r="G10" s="166"/>
      <c r="H10" s="166"/>
      <c r="I10" s="166"/>
      <c r="J10" s="166"/>
      <c r="K10" s="54"/>
      <c r="L10" s="55"/>
      <c r="N10" s="32"/>
    </row>
    <row r="11" spans="1:21" s="31" customFormat="1" ht="16.5" customHeight="1">
      <c r="A11" s="148" t="s">
        <v>9</v>
      </c>
      <c r="B11" s="149"/>
      <c r="C11" s="149"/>
      <c r="D11" s="166"/>
      <c r="E11" s="166"/>
      <c r="F11" s="166"/>
      <c r="G11" s="166"/>
      <c r="H11" s="166"/>
      <c r="I11" s="166"/>
      <c r="J11" s="166"/>
      <c r="K11" s="54"/>
      <c r="L11" s="55"/>
      <c r="N11" s="32"/>
    </row>
    <row r="12" spans="1:21" ht="28.5" customHeight="1" thickBot="1">
      <c r="A12" s="56"/>
      <c r="B12" s="57"/>
      <c r="C12" s="57"/>
      <c r="D12" s="57"/>
      <c r="E12" s="57"/>
      <c r="F12" s="57"/>
      <c r="G12" s="57"/>
      <c r="H12" s="57"/>
      <c r="I12" s="57"/>
      <c r="J12" s="58"/>
      <c r="K12" s="58" t="s">
        <v>10</v>
      </c>
      <c r="L12" s="59"/>
    </row>
    <row r="13" spans="1:21" ht="40.15" customHeight="1">
      <c r="A13" s="43" t="s">
        <v>11</v>
      </c>
      <c r="B13" s="44" t="s">
        <v>12</v>
      </c>
      <c r="C13" s="44" t="s">
        <v>13</v>
      </c>
      <c r="D13" s="44"/>
      <c r="E13" s="168" t="s">
        <v>14</v>
      </c>
      <c r="F13" s="168"/>
      <c r="G13" s="168"/>
      <c r="H13" s="168"/>
      <c r="I13" s="168"/>
      <c r="J13" s="168"/>
      <c r="K13" s="45" t="s">
        <v>15</v>
      </c>
      <c r="L13" s="46" t="s">
        <v>16</v>
      </c>
      <c r="N13" s="163"/>
      <c r="O13" s="163"/>
      <c r="P13" s="163"/>
      <c r="Q13" s="6"/>
      <c r="R13" s="7"/>
      <c r="S13" s="7"/>
      <c r="T13" s="7"/>
      <c r="U13" s="7"/>
    </row>
    <row r="14" spans="1:21" ht="27" customHeight="1">
      <c r="A14" s="150" t="s">
        <v>17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2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60">
        <v>1.01</v>
      </c>
      <c r="B15" s="61" t="s">
        <v>18</v>
      </c>
      <c r="C15" s="117">
        <v>71603.981799999994</v>
      </c>
      <c r="D15" s="38"/>
      <c r="E15" s="156" t="s">
        <v>19</v>
      </c>
      <c r="F15" s="157"/>
      <c r="G15" s="157"/>
      <c r="H15" s="157"/>
      <c r="I15" s="157"/>
      <c r="J15" s="158"/>
      <c r="K15" s="39">
        <f>(DETALLADO!K16*12%)+DETALLADO!K16</f>
        <v>30.352</v>
      </c>
      <c r="L15" s="40">
        <f t="shared" ref="L15:L24" si="0">+K15*C15</f>
        <v>2173324.0555936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0">
        <v>1.02</v>
      </c>
      <c r="B16" s="61" t="s">
        <v>18</v>
      </c>
      <c r="C16" s="117">
        <v>1692.72</v>
      </c>
      <c r="D16" s="38"/>
      <c r="E16" s="156" t="s">
        <v>20</v>
      </c>
      <c r="F16" s="157"/>
      <c r="G16" s="157"/>
      <c r="H16" s="157"/>
      <c r="I16" s="157"/>
      <c r="J16" s="158"/>
      <c r="K16" s="39">
        <f>(DETALLADO!K18*12%)+DETALLADO!K18</f>
        <v>29.68</v>
      </c>
      <c r="L16" s="40">
        <f t="shared" si="0"/>
        <v>50239.929600000003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0">
        <v>1.03</v>
      </c>
      <c r="B17" s="61" t="s">
        <v>18</v>
      </c>
      <c r="C17" s="117">
        <v>5288.17</v>
      </c>
      <c r="D17" s="38"/>
      <c r="E17" s="156" t="s">
        <v>21</v>
      </c>
      <c r="F17" s="157"/>
      <c r="G17" s="157"/>
      <c r="H17" s="157"/>
      <c r="I17" s="157"/>
      <c r="J17" s="158"/>
      <c r="K17" s="39">
        <f>(DETALLADO!K19*12%)+DETALLADO!K19</f>
        <v>33.6</v>
      </c>
      <c r="L17" s="40">
        <f t="shared" si="0"/>
        <v>177682.51200000002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60">
        <v>1.04</v>
      </c>
      <c r="B18" s="61" t="s">
        <v>18</v>
      </c>
      <c r="C18" s="117">
        <v>5288.17</v>
      </c>
      <c r="D18" s="38"/>
      <c r="E18" s="156" t="s">
        <v>22</v>
      </c>
      <c r="F18" s="157"/>
      <c r="G18" s="157"/>
      <c r="H18" s="157"/>
      <c r="I18" s="157"/>
      <c r="J18" s="158"/>
      <c r="K18" s="39">
        <f>(DETALLADO!K20*12%)+DETALLADO!K20</f>
        <v>33.6</v>
      </c>
      <c r="L18" s="40">
        <f t="shared" si="0"/>
        <v>177682.51200000002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60">
        <v>1.05</v>
      </c>
      <c r="B19" s="61" t="s">
        <v>18</v>
      </c>
      <c r="C19" s="117">
        <v>98552.547999999995</v>
      </c>
      <c r="D19" s="38"/>
      <c r="E19" s="156" t="s">
        <v>23</v>
      </c>
      <c r="F19" s="157"/>
      <c r="G19" s="157"/>
      <c r="H19" s="157"/>
      <c r="I19" s="157"/>
      <c r="J19" s="158"/>
      <c r="K19" s="39">
        <f>(DETALLADO!K21*12%)+DETALLADO!K21</f>
        <v>29.68</v>
      </c>
      <c r="L19" s="40">
        <f t="shared" si="0"/>
        <v>2925039.6246400001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60">
        <v>1.06</v>
      </c>
      <c r="B20" s="61" t="s">
        <v>18</v>
      </c>
      <c r="C20" s="117">
        <v>127659.508</v>
      </c>
      <c r="D20" s="38"/>
      <c r="E20" s="156" t="s">
        <v>24</v>
      </c>
      <c r="F20" s="157"/>
      <c r="G20" s="157"/>
      <c r="H20" s="157"/>
      <c r="I20" s="157"/>
      <c r="J20" s="158"/>
      <c r="K20" s="39">
        <f>(DETALLADO!K24*12%)+DETALLADO!K24</f>
        <v>39.200000000000003</v>
      </c>
      <c r="L20" s="40">
        <f t="shared" si="0"/>
        <v>5004252.7136000004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60">
        <v>1.07</v>
      </c>
      <c r="B21" s="61" t="s">
        <v>18</v>
      </c>
      <c r="C21" s="117">
        <v>38486.755299999997</v>
      </c>
      <c r="D21" s="38"/>
      <c r="E21" s="156" t="s">
        <v>25</v>
      </c>
      <c r="F21" s="157"/>
      <c r="G21" s="157"/>
      <c r="H21" s="157"/>
      <c r="I21" s="157"/>
      <c r="J21" s="158"/>
      <c r="K21" s="39">
        <f>(35*12%)+35</f>
        <v>39.200000000000003</v>
      </c>
      <c r="L21" s="40">
        <f t="shared" si="0"/>
        <v>1508680.80776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60">
        <v>1.08</v>
      </c>
      <c r="B22" s="61" t="s">
        <v>18</v>
      </c>
      <c r="C22" s="117">
        <v>167737.7513</v>
      </c>
      <c r="D22" s="38"/>
      <c r="E22" s="156" t="s">
        <v>26</v>
      </c>
      <c r="F22" s="157"/>
      <c r="G22" s="157"/>
      <c r="H22" s="157"/>
      <c r="I22" s="157"/>
      <c r="J22" s="158"/>
      <c r="K22" s="39">
        <f>(DETALLADO!K27*12%)+DETALLADO!K27</f>
        <v>62.72</v>
      </c>
      <c r="L22" s="40">
        <f t="shared" si="0"/>
        <v>10520511.761536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60">
        <v>1.0900000000000001</v>
      </c>
      <c r="B23" s="61" t="s">
        <v>18</v>
      </c>
      <c r="C23" s="117">
        <v>8353.5969999999998</v>
      </c>
      <c r="D23" s="38"/>
      <c r="E23" s="156" t="s">
        <v>27</v>
      </c>
      <c r="F23" s="157"/>
      <c r="G23" s="157"/>
      <c r="H23" s="157"/>
      <c r="I23" s="157"/>
      <c r="J23" s="158"/>
      <c r="K23" s="39">
        <f>(DETALLADO!K27*12%)+DETALLADO!K27</f>
        <v>62.72</v>
      </c>
      <c r="L23" s="40">
        <f t="shared" si="0"/>
        <v>523937.60384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118">
        <v>1.1000000000000001</v>
      </c>
      <c r="B24" s="61" t="s">
        <v>18</v>
      </c>
      <c r="C24" s="117">
        <v>9009.0480000000007</v>
      </c>
      <c r="D24" s="38"/>
      <c r="E24" s="156" t="s">
        <v>28</v>
      </c>
      <c r="F24" s="157"/>
      <c r="G24" s="157"/>
      <c r="H24" s="157"/>
      <c r="I24" s="157"/>
      <c r="J24" s="158"/>
      <c r="K24" s="39">
        <f>(DETALLADO!K17*12%)+DETALLADO!K17</f>
        <v>29.68</v>
      </c>
      <c r="L24" s="40">
        <f t="shared" si="0"/>
        <v>267388.54464000004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118"/>
      <c r="B25" s="61"/>
      <c r="C25" s="117"/>
      <c r="D25" s="38"/>
      <c r="E25" s="156"/>
      <c r="F25" s="157"/>
      <c r="G25" s="157"/>
      <c r="H25" s="157"/>
      <c r="I25" s="157"/>
      <c r="J25" s="158"/>
      <c r="K25" s="39"/>
      <c r="L25" s="40"/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153" t="s">
        <v>29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41">
        <f>SUM(L15:L24)</f>
        <v>23328740.065209601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48"/>
      <c r="B27" s="49"/>
      <c r="C27" s="49"/>
      <c r="D27" s="50"/>
      <c r="E27" s="155" t="s">
        <v>30</v>
      </c>
      <c r="F27" s="155"/>
      <c r="G27" s="155"/>
      <c r="H27" s="155"/>
      <c r="I27" s="155"/>
      <c r="J27" s="155"/>
      <c r="K27" s="47">
        <v>0.18</v>
      </c>
      <c r="L27" s="41">
        <f>+K27*L26</f>
        <v>4199173.2117377277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 thickBot="1">
      <c r="A28" s="146" t="s">
        <v>31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42">
        <f>+L27+L26</f>
        <v>27527913.276947327</v>
      </c>
      <c r="N28" s="10"/>
      <c r="O28" s="11"/>
      <c r="P28" s="11"/>
      <c r="Q28" s="12"/>
      <c r="R28" s="13"/>
      <c r="S28" s="13"/>
      <c r="T28" s="13"/>
      <c r="U28" s="13"/>
    </row>
    <row r="29" spans="1:21" ht="14.25">
      <c r="A29" s="34"/>
      <c r="B29" s="35"/>
      <c r="C29" s="35"/>
      <c r="D29" s="35"/>
      <c r="E29" s="33"/>
      <c r="F29" s="33"/>
      <c r="G29" s="33"/>
      <c r="H29" s="33"/>
      <c r="I29" s="33"/>
      <c r="J29" s="33"/>
      <c r="K29" s="36"/>
      <c r="L29" s="37"/>
      <c r="N29" s="7"/>
      <c r="O29" s="7"/>
      <c r="P29" s="14"/>
      <c r="Q29" s="6"/>
      <c r="R29" s="7"/>
      <c r="S29" s="7"/>
      <c r="T29" s="7"/>
      <c r="U29" s="7"/>
    </row>
    <row r="30" spans="1:21" ht="18" customHeight="1" thickBot="1">
      <c r="A30" s="1"/>
      <c r="B30" s="23"/>
      <c r="C30" s="23"/>
      <c r="D30" s="23"/>
      <c r="E30" s="195" t="s">
        <v>32</v>
      </c>
      <c r="F30" s="195"/>
      <c r="G30" s="7"/>
      <c r="H30" s="7"/>
      <c r="I30" s="7"/>
      <c r="J30" s="7"/>
      <c r="K30" s="7"/>
      <c r="L30" s="24"/>
      <c r="N30" s="7"/>
      <c r="O30" s="7"/>
      <c r="P30" s="14"/>
      <c r="Q30" s="6"/>
      <c r="R30" s="7"/>
      <c r="S30" s="7"/>
      <c r="T30" s="7"/>
      <c r="U30" s="7"/>
    </row>
    <row r="31" spans="1:21" ht="32.25" customHeight="1">
      <c r="A31" s="1"/>
      <c r="B31" s="23"/>
      <c r="C31" s="23"/>
      <c r="D31" s="23"/>
      <c r="E31" s="194" t="s">
        <v>14</v>
      </c>
      <c r="F31" s="192"/>
      <c r="G31" s="193"/>
      <c r="H31" s="191" t="s">
        <v>33</v>
      </c>
      <c r="I31" s="192"/>
      <c r="J31" s="192"/>
      <c r="K31" s="192" t="s">
        <v>34</v>
      </c>
      <c r="L31" s="193"/>
      <c r="N31" s="7"/>
      <c r="O31" s="7"/>
      <c r="P31" s="17"/>
      <c r="Q31" s="7"/>
      <c r="R31" s="7"/>
      <c r="S31" s="7"/>
      <c r="T31" s="7"/>
      <c r="U31" s="7"/>
    </row>
    <row r="32" spans="1:21" s="15" customFormat="1" ht="23.25" customHeight="1">
      <c r="A32" s="22"/>
      <c r="B32" s="25"/>
      <c r="C32" s="25"/>
      <c r="D32" s="25"/>
      <c r="E32" s="132" t="s">
        <v>35</v>
      </c>
      <c r="F32" s="133"/>
      <c r="G32" s="134"/>
      <c r="H32" s="135" t="s">
        <v>36</v>
      </c>
      <c r="I32" s="136"/>
      <c r="J32" s="136"/>
      <c r="K32" s="136" t="s">
        <v>79</v>
      </c>
      <c r="L32" s="137"/>
      <c r="N32" s="16"/>
      <c r="O32" s="16"/>
      <c r="P32" s="18"/>
      <c r="Q32" s="16"/>
      <c r="R32" s="16"/>
      <c r="S32" s="16"/>
      <c r="T32" s="16"/>
      <c r="U32" s="16"/>
    </row>
    <row r="33" spans="1:21" s="15" customFormat="1" ht="23.25" customHeight="1">
      <c r="A33" s="22"/>
      <c r="B33" s="25"/>
      <c r="C33" s="25"/>
      <c r="D33" s="25"/>
      <c r="E33" s="132" t="s">
        <v>37</v>
      </c>
      <c r="F33" s="133"/>
      <c r="G33" s="134"/>
      <c r="H33" s="135" t="s">
        <v>38</v>
      </c>
      <c r="I33" s="136"/>
      <c r="J33" s="136"/>
      <c r="K33" s="136" t="s">
        <v>38</v>
      </c>
      <c r="L33" s="137"/>
      <c r="N33" s="16"/>
      <c r="O33" s="16"/>
      <c r="P33" s="18"/>
      <c r="Q33" s="16"/>
      <c r="R33" s="16"/>
      <c r="S33" s="16"/>
      <c r="T33" s="16"/>
      <c r="U33" s="16"/>
    </row>
    <row r="34" spans="1:21" s="15" customFormat="1" ht="23.25" customHeight="1">
      <c r="D34" s="26"/>
      <c r="E34" s="132" t="s">
        <v>39</v>
      </c>
      <c r="F34" s="133"/>
      <c r="G34" s="134"/>
      <c r="H34" s="196">
        <v>0</v>
      </c>
      <c r="I34" s="136"/>
      <c r="J34" s="136"/>
      <c r="K34" s="136" t="s">
        <v>80</v>
      </c>
      <c r="L34" s="137"/>
      <c r="N34" s="16"/>
      <c r="O34" s="16"/>
      <c r="P34" s="16"/>
      <c r="Q34" s="19"/>
      <c r="R34" s="16"/>
      <c r="S34" s="16"/>
      <c r="T34" s="16"/>
      <c r="U34" s="16"/>
    </row>
    <row r="35" spans="1:21" s="15" customFormat="1" ht="23.25" customHeight="1">
      <c r="A35" s="22"/>
      <c r="B35" s="26"/>
      <c r="C35" s="26"/>
      <c r="D35" s="26"/>
      <c r="E35" s="184" t="s">
        <v>40</v>
      </c>
      <c r="F35" s="133"/>
      <c r="G35" s="134"/>
      <c r="H35" s="135">
        <v>12</v>
      </c>
      <c r="I35" s="136"/>
      <c r="J35" s="136"/>
      <c r="K35" s="136" t="s">
        <v>81</v>
      </c>
      <c r="L35" s="137"/>
      <c r="N35" s="16"/>
      <c r="O35" s="16"/>
      <c r="P35" s="16"/>
      <c r="Q35" s="19"/>
      <c r="R35" s="16"/>
      <c r="S35" s="16"/>
      <c r="T35" s="16"/>
      <c r="U35" s="16"/>
    </row>
    <row r="36" spans="1:21" s="15" customFormat="1" ht="23.25" customHeight="1">
      <c r="A36" s="22"/>
      <c r="B36" s="26"/>
      <c r="C36" s="26"/>
      <c r="D36" s="26"/>
      <c r="E36" s="132" t="s">
        <v>41</v>
      </c>
      <c r="F36" s="133"/>
      <c r="G36" s="134"/>
      <c r="H36" s="135" t="s">
        <v>42</v>
      </c>
      <c r="I36" s="136"/>
      <c r="J36" s="136"/>
      <c r="K36" s="136" t="s">
        <v>82</v>
      </c>
      <c r="L36" s="137"/>
      <c r="N36" s="16"/>
      <c r="O36" s="16"/>
      <c r="P36" s="16"/>
      <c r="Q36" s="19"/>
      <c r="R36" s="16"/>
      <c r="S36" s="16"/>
      <c r="T36" s="16"/>
      <c r="U36" s="16"/>
    </row>
    <row r="37" spans="1:21" ht="15" thickBot="1">
      <c r="D37" s="28"/>
      <c r="E37" s="132" t="s">
        <v>43</v>
      </c>
      <c r="F37" s="133"/>
      <c r="G37" s="134"/>
      <c r="H37" s="135" t="s">
        <v>44</v>
      </c>
      <c r="I37" s="136"/>
      <c r="J37" s="136"/>
      <c r="K37" s="136" t="s">
        <v>83</v>
      </c>
      <c r="L37" s="137"/>
      <c r="M37" s="15"/>
      <c r="N37" s="7"/>
      <c r="O37" s="7"/>
      <c r="P37" s="7"/>
      <c r="Q37" s="6"/>
      <c r="R37" s="7"/>
      <c r="S37" s="7"/>
      <c r="T37" s="7"/>
      <c r="U37" s="7"/>
    </row>
    <row r="38" spans="1:21" ht="15" thickBot="1">
      <c r="A38" s="1"/>
      <c r="B38" s="92"/>
      <c r="C38" s="92"/>
      <c r="D38" s="92"/>
      <c r="E38" s="138" t="s">
        <v>45</v>
      </c>
      <c r="F38" s="139"/>
      <c r="G38" s="140"/>
      <c r="H38" s="141" t="s">
        <v>46</v>
      </c>
      <c r="I38" s="142"/>
      <c r="J38" s="143"/>
      <c r="K38" s="144" t="s">
        <v>46</v>
      </c>
      <c r="L38" s="145"/>
      <c r="M38" s="15"/>
      <c r="N38" s="7"/>
      <c r="O38" s="7"/>
      <c r="P38" s="7"/>
      <c r="Q38" s="6"/>
      <c r="R38" s="7"/>
      <c r="S38" s="7"/>
      <c r="T38" s="7"/>
      <c r="U38" s="7"/>
    </row>
    <row r="39" spans="1:21" ht="13.5" thickBot="1">
      <c r="A39" s="27"/>
      <c r="B39" s="28"/>
      <c r="C39" s="28"/>
      <c r="D39" s="28"/>
      <c r="E39" s="28"/>
      <c r="F39" s="3"/>
      <c r="G39" s="3"/>
      <c r="H39" s="3"/>
      <c r="I39" s="29"/>
      <c r="J39" s="29"/>
      <c r="K39" s="29"/>
      <c r="L39" s="3"/>
      <c r="M39" s="15"/>
      <c r="N39" s="7"/>
      <c r="O39" s="7"/>
      <c r="P39" s="7"/>
      <c r="Q39" s="6"/>
      <c r="R39" s="7"/>
      <c r="S39" s="7"/>
      <c r="T39" s="7"/>
      <c r="U39" s="7"/>
    </row>
    <row r="40" spans="1:21" ht="13.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15"/>
      <c r="N40" s="7"/>
      <c r="O40" s="7"/>
      <c r="P40" s="7"/>
      <c r="Q40" s="6"/>
      <c r="R40" s="7"/>
      <c r="S40" s="7"/>
      <c r="T40" s="7"/>
      <c r="U40" s="7"/>
    </row>
    <row r="41" spans="1:21" ht="13.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2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2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59">
    <mergeCell ref="E36:G36"/>
    <mergeCell ref="H36:J36"/>
    <mergeCell ref="K36:L36"/>
    <mergeCell ref="K4:K6"/>
    <mergeCell ref="L4:L6"/>
    <mergeCell ref="H31:J31"/>
    <mergeCell ref="K31:L31"/>
    <mergeCell ref="H32:J32"/>
    <mergeCell ref="K32:L32"/>
    <mergeCell ref="H33:J33"/>
    <mergeCell ref="K33:L33"/>
    <mergeCell ref="E31:G31"/>
    <mergeCell ref="E32:G32"/>
    <mergeCell ref="E33:G33"/>
    <mergeCell ref="E30:F30"/>
    <mergeCell ref="H34:J34"/>
    <mergeCell ref="K34:L34"/>
    <mergeCell ref="H35:J35"/>
    <mergeCell ref="K35:L35"/>
    <mergeCell ref="E34:G34"/>
    <mergeCell ref="E35:G35"/>
    <mergeCell ref="K1:L2"/>
    <mergeCell ref="N13:P13"/>
    <mergeCell ref="K3:L3"/>
    <mergeCell ref="D9:J9"/>
    <mergeCell ref="D8:J8"/>
    <mergeCell ref="E13:J13"/>
    <mergeCell ref="D10:J10"/>
    <mergeCell ref="A5:D5"/>
    <mergeCell ref="A6:D6"/>
    <mergeCell ref="A1:D4"/>
    <mergeCell ref="E1:J6"/>
    <mergeCell ref="A7:C7"/>
    <mergeCell ref="D11:J11"/>
    <mergeCell ref="A8:C8"/>
    <mergeCell ref="A9:C9"/>
    <mergeCell ref="A10:C10"/>
    <mergeCell ref="A28:K28"/>
    <mergeCell ref="A11:C11"/>
    <mergeCell ref="A14:L14"/>
    <mergeCell ref="A26:K26"/>
    <mergeCell ref="E27:J27"/>
    <mergeCell ref="E25:J25"/>
    <mergeCell ref="E15:J15"/>
    <mergeCell ref="E16:J16"/>
    <mergeCell ref="E17:J17"/>
    <mergeCell ref="E18:J18"/>
    <mergeCell ref="E19:J19"/>
    <mergeCell ref="E20:J20"/>
    <mergeCell ref="E21:J21"/>
    <mergeCell ref="E22:J22"/>
    <mergeCell ref="E23:J23"/>
    <mergeCell ref="E24:J24"/>
    <mergeCell ref="E37:G37"/>
    <mergeCell ref="H37:J37"/>
    <mergeCell ref="K37:L37"/>
    <mergeCell ref="E38:G38"/>
    <mergeCell ref="H38:J38"/>
    <mergeCell ref="K38:L38"/>
  </mergeCells>
  <phoneticPr fontId="69" type="noConversion"/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8DFF-1E5A-48F9-86BB-6801FE1132C0}">
  <sheetPr>
    <pageSetUpPr fitToPage="1"/>
  </sheetPr>
  <dimension ref="A1:U59"/>
  <sheetViews>
    <sheetView showGridLines="0" tabSelected="1" view="pageBreakPreview" topLeftCell="A31" zoomScale="85" zoomScaleNormal="85" zoomScaleSheetLayoutView="85" workbookViewId="0">
      <selection activeCell="L47" sqref="L47"/>
    </sheetView>
  </sheetViews>
  <sheetFormatPr baseColWidth="10" defaultColWidth="11.42578125" defaultRowHeight="15"/>
  <cols>
    <col min="1" max="1" width="11.85546875" style="2" customWidth="1"/>
    <col min="2" max="2" width="14.28515625" style="2" customWidth="1"/>
    <col min="3" max="3" width="13.85546875" style="2" bestFit="1" customWidth="1"/>
    <col min="4" max="4" width="15.42578125" style="91" hidden="1" customWidth="1"/>
    <col min="5" max="5" width="22.42578125" style="2" customWidth="1"/>
    <col min="6" max="6" width="17.5703125" style="2" customWidth="1"/>
    <col min="7" max="7" width="12.85546875" style="2" customWidth="1"/>
    <col min="8" max="8" width="22" style="2" hidden="1" customWidth="1"/>
    <col min="9" max="9" width="11.7109375" style="2" hidden="1" customWidth="1"/>
    <col min="10" max="10" width="33.42578125" style="2" customWidth="1"/>
    <col min="11" max="11" width="17.28515625" style="2" customWidth="1"/>
    <col min="12" max="12" width="32.28515625" style="2" customWidth="1"/>
    <col min="14" max="14" width="29.85546875" customWidth="1"/>
  </cols>
  <sheetData>
    <row r="1" spans="1:12" ht="38.25" customHeight="1">
      <c r="A1" s="210"/>
      <c r="B1" s="211"/>
      <c r="C1" s="211"/>
      <c r="D1" s="212"/>
      <c r="E1" s="216" t="s">
        <v>0</v>
      </c>
      <c r="F1" s="217"/>
      <c r="G1" s="217"/>
      <c r="H1" s="217"/>
      <c r="I1" s="217"/>
      <c r="J1" s="218"/>
      <c r="K1" s="225"/>
      <c r="L1" s="226"/>
    </row>
    <row r="2" spans="1:12" ht="38.25" customHeight="1">
      <c r="A2" s="213"/>
      <c r="B2" s="214"/>
      <c r="C2" s="214"/>
      <c r="D2" s="215"/>
      <c r="E2" s="219"/>
      <c r="F2" s="220"/>
      <c r="G2" s="220"/>
      <c r="H2" s="220"/>
      <c r="I2" s="220"/>
      <c r="J2" s="221"/>
      <c r="K2" s="227"/>
      <c r="L2" s="228"/>
    </row>
    <row r="3" spans="1:12">
      <c r="A3" s="213"/>
      <c r="B3" s="214"/>
      <c r="C3" s="214"/>
      <c r="D3" s="215"/>
      <c r="E3" s="219"/>
      <c r="F3" s="220"/>
      <c r="G3" s="220"/>
      <c r="H3" s="220"/>
      <c r="I3" s="220"/>
      <c r="J3" s="221"/>
      <c r="K3" s="229" t="s">
        <v>1</v>
      </c>
      <c r="L3" s="230"/>
    </row>
    <row r="4" spans="1:12">
      <c r="A4" s="213"/>
      <c r="B4" s="214"/>
      <c r="C4" s="214"/>
      <c r="D4" s="215"/>
      <c r="E4" s="219"/>
      <c r="F4" s="220"/>
      <c r="G4" s="220"/>
      <c r="H4" s="220"/>
      <c r="I4" s="220"/>
      <c r="J4" s="221"/>
      <c r="K4" s="231" t="s">
        <v>2</v>
      </c>
      <c r="L4" s="233"/>
    </row>
    <row r="5" spans="1:12">
      <c r="A5" s="235" t="s">
        <v>3</v>
      </c>
      <c r="B5" s="236"/>
      <c r="C5" s="236"/>
      <c r="D5" s="237"/>
      <c r="E5" s="219"/>
      <c r="F5" s="220"/>
      <c r="G5" s="220"/>
      <c r="H5" s="220"/>
      <c r="I5" s="220"/>
      <c r="J5" s="221"/>
      <c r="K5" s="232"/>
      <c r="L5" s="234"/>
    </row>
    <row r="6" spans="1:12" ht="15.75" thickBot="1">
      <c r="A6" s="238" t="s">
        <v>4</v>
      </c>
      <c r="B6" s="239"/>
      <c r="C6" s="239"/>
      <c r="D6" s="240"/>
      <c r="E6" s="222"/>
      <c r="F6" s="223"/>
      <c r="G6" s="223"/>
      <c r="H6" s="223"/>
      <c r="I6" s="223"/>
      <c r="J6" s="224"/>
      <c r="K6" s="62"/>
      <c r="L6" s="30"/>
    </row>
    <row r="7" spans="1:12">
      <c r="A7" s="241" t="s">
        <v>5</v>
      </c>
      <c r="B7" s="242"/>
      <c r="C7" s="242"/>
      <c r="D7" s="63"/>
      <c r="E7" s="64"/>
      <c r="F7" s="64"/>
      <c r="G7" s="64"/>
      <c r="H7" s="64"/>
      <c r="I7" s="64"/>
      <c r="J7" s="64"/>
      <c r="K7" s="65"/>
      <c r="L7" s="66"/>
    </row>
    <row r="8" spans="1:12">
      <c r="A8" s="206" t="s">
        <v>6</v>
      </c>
      <c r="B8" s="149"/>
      <c r="C8" s="149"/>
      <c r="D8" s="208" t="s">
        <v>72</v>
      </c>
      <c r="E8" s="208"/>
      <c r="F8" s="208"/>
      <c r="G8" s="208"/>
      <c r="H8" s="208"/>
      <c r="I8" s="208"/>
      <c r="J8" s="208"/>
      <c r="K8" s="54"/>
      <c r="L8" s="67"/>
    </row>
    <row r="9" spans="1:12">
      <c r="A9" s="206" t="s">
        <v>7</v>
      </c>
      <c r="B9" s="149"/>
      <c r="C9" s="149"/>
      <c r="D9" s="243" t="s">
        <v>73</v>
      </c>
      <c r="E9" s="243"/>
      <c r="F9" s="243"/>
      <c r="G9" s="243"/>
      <c r="H9" s="243"/>
      <c r="I9" s="243"/>
      <c r="J9" s="243"/>
      <c r="K9" s="54"/>
      <c r="L9" s="67"/>
    </row>
    <row r="10" spans="1:12">
      <c r="A10" s="206" t="s">
        <v>8</v>
      </c>
      <c r="B10" s="149"/>
      <c r="C10" s="149"/>
      <c r="D10" s="208" t="s">
        <v>74</v>
      </c>
      <c r="E10" s="208"/>
      <c r="F10" s="208"/>
      <c r="G10" s="208"/>
      <c r="H10" s="208"/>
      <c r="I10" s="208"/>
      <c r="J10" s="208"/>
      <c r="K10" s="54"/>
      <c r="L10" s="67"/>
    </row>
    <row r="11" spans="1:12">
      <c r="A11" s="206" t="s">
        <v>9</v>
      </c>
      <c r="B11" s="149"/>
      <c r="C11" s="149"/>
      <c r="D11" s="207" t="s">
        <v>75</v>
      </c>
      <c r="E11" s="208"/>
      <c r="F11" s="208"/>
      <c r="G11" s="208"/>
      <c r="H11" s="208"/>
      <c r="I11" s="208"/>
      <c r="J11" s="208"/>
      <c r="K11" s="54"/>
      <c r="L11" s="67"/>
    </row>
    <row r="12" spans="1:12" ht="31.5" customHeight="1" thickBot="1">
      <c r="A12" s="68"/>
      <c r="B12" s="7"/>
      <c r="C12" s="7"/>
      <c r="D12" s="6"/>
      <c r="E12" s="7"/>
      <c r="F12" s="7"/>
      <c r="G12" s="7"/>
      <c r="H12" s="7"/>
      <c r="I12" s="7"/>
      <c r="J12" s="69"/>
      <c r="K12" s="69" t="s">
        <v>10</v>
      </c>
      <c r="L12" s="70">
        <v>45203</v>
      </c>
    </row>
    <row r="13" spans="1:12" ht="41.25" thickBot="1">
      <c r="A13" s="71" t="s">
        <v>11</v>
      </c>
      <c r="B13" s="72" t="s">
        <v>12</v>
      </c>
      <c r="C13" s="72" t="s">
        <v>13</v>
      </c>
      <c r="D13" s="72"/>
      <c r="E13" s="209" t="s">
        <v>14</v>
      </c>
      <c r="F13" s="209"/>
      <c r="G13" s="209"/>
      <c r="H13" s="209"/>
      <c r="I13" s="209"/>
      <c r="J13" s="209"/>
      <c r="K13" s="73" t="s">
        <v>15</v>
      </c>
      <c r="L13" s="74" t="s">
        <v>16</v>
      </c>
    </row>
    <row r="14" spans="1:12" ht="31.5" customHeight="1">
      <c r="A14" s="150" t="s">
        <v>17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2"/>
    </row>
    <row r="15" spans="1:12" ht="31.5" customHeight="1">
      <c r="A15" s="94">
        <v>1</v>
      </c>
      <c r="B15" s="95"/>
      <c r="C15" s="95"/>
      <c r="D15" s="95"/>
      <c r="E15" s="201" t="s">
        <v>47</v>
      </c>
      <c r="F15" s="201"/>
      <c r="G15" s="201"/>
      <c r="H15" s="201"/>
      <c r="I15" s="201"/>
      <c r="J15" s="202"/>
      <c r="K15" s="93"/>
      <c r="L15" s="96"/>
    </row>
    <row r="16" spans="1:12" ht="31.5" customHeight="1">
      <c r="A16" s="97">
        <v>1.01</v>
      </c>
      <c r="B16" s="98" t="s">
        <v>18</v>
      </c>
      <c r="C16" s="115">
        <v>1589.23</v>
      </c>
      <c r="D16" s="100"/>
      <c r="E16" s="197" t="s">
        <v>19</v>
      </c>
      <c r="F16" s="198"/>
      <c r="G16" s="198"/>
      <c r="H16" s="198"/>
      <c r="I16" s="198"/>
      <c r="J16" s="199"/>
      <c r="K16" s="101">
        <v>27.1</v>
      </c>
      <c r="L16" s="102">
        <f t="shared" ref="L16:L40" si="0">+K16*C16</f>
        <v>43068.133000000002</v>
      </c>
    </row>
    <row r="17" spans="1:12" ht="31.5" customHeight="1">
      <c r="A17" s="97">
        <v>1.02</v>
      </c>
      <c r="B17" s="98" t="s">
        <v>18</v>
      </c>
      <c r="C17" s="115">
        <v>9009.0480000000007</v>
      </c>
      <c r="D17" s="100"/>
      <c r="E17" s="197" t="s">
        <v>28</v>
      </c>
      <c r="F17" s="198"/>
      <c r="G17" s="198"/>
      <c r="H17" s="198"/>
      <c r="I17" s="198"/>
      <c r="J17" s="199"/>
      <c r="K17" s="101">
        <v>26.5</v>
      </c>
      <c r="L17" s="102">
        <f t="shared" si="0"/>
        <v>238739.77200000003</v>
      </c>
    </row>
    <row r="18" spans="1:12" ht="31.5" customHeight="1">
      <c r="A18" s="97">
        <v>1.03</v>
      </c>
      <c r="B18" s="98" t="s">
        <v>18</v>
      </c>
      <c r="C18" s="115">
        <v>1692.72</v>
      </c>
      <c r="D18" s="100"/>
      <c r="E18" s="197" t="s">
        <v>48</v>
      </c>
      <c r="F18" s="198"/>
      <c r="G18" s="198"/>
      <c r="H18" s="198"/>
      <c r="I18" s="198"/>
      <c r="J18" s="199"/>
      <c r="K18" s="101">
        <v>26.5</v>
      </c>
      <c r="L18" s="102">
        <f t="shared" si="0"/>
        <v>44857.08</v>
      </c>
    </row>
    <row r="19" spans="1:12" ht="31.5" customHeight="1">
      <c r="A19" s="97">
        <v>1.04</v>
      </c>
      <c r="B19" s="98" t="s">
        <v>18</v>
      </c>
      <c r="C19" s="115">
        <v>5288.17</v>
      </c>
      <c r="D19" s="100"/>
      <c r="E19" s="197" t="s">
        <v>49</v>
      </c>
      <c r="F19" s="198"/>
      <c r="G19" s="198"/>
      <c r="H19" s="198"/>
      <c r="I19" s="198"/>
      <c r="J19" s="199"/>
      <c r="K19" s="101">
        <v>30</v>
      </c>
      <c r="L19" s="102">
        <f t="shared" si="0"/>
        <v>158645.1</v>
      </c>
    </row>
    <row r="20" spans="1:12" ht="31.5" customHeight="1">
      <c r="A20" s="97">
        <v>1.05</v>
      </c>
      <c r="B20" s="98" t="s">
        <v>18</v>
      </c>
      <c r="C20" s="115">
        <v>5288.17</v>
      </c>
      <c r="D20" s="100"/>
      <c r="E20" s="197" t="s">
        <v>50</v>
      </c>
      <c r="F20" s="198"/>
      <c r="G20" s="198"/>
      <c r="H20" s="198"/>
      <c r="I20" s="198"/>
      <c r="J20" s="199"/>
      <c r="K20" s="101">
        <v>30</v>
      </c>
      <c r="L20" s="102">
        <f t="shared" ref="L20:L22" si="1">+K20*C20</f>
        <v>158645.1</v>
      </c>
    </row>
    <row r="21" spans="1:12" ht="31.5" customHeight="1">
      <c r="A21" s="97">
        <v>1.06</v>
      </c>
      <c r="B21" s="98" t="s">
        <v>18</v>
      </c>
      <c r="C21" s="115">
        <v>98552.547999999995</v>
      </c>
      <c r="D21" s="100"/>
      <c r="E21" s="197" t="s">
        <v>23</v>
      </c>
      <c r="F21" s="198"/>
      <c r="G21" s="198"/>
      <c r="H21" s="198"/>
      <c r="I21" s="198"/>
      <c r="J21" s="199"/>
      <c r="K21" s="101">
        <v>26.5</v>
      </c>
      <c r="L21" s="102">
        <f t="shared" si="1"/>
        <v>2611642.5219999999</v>
      </c>
    </row>
    <row r="22" spans="1:12" ht="31.5" customHeight="1">
      <c r="A22" s="97">
        <v>1.07</v>
      </c>
      <c r="B22" s="98" t="s">
        <v>18</v>
      </c>
      <c r="C22" s="115">
        <v>8353.5969999999998</v>
      </c>
      <c r="D22" s="100"/>
      <c r="E22" s="197" t="s">
        <v>27</v>
      </c>
      <c r="F22" s="198"/>
      <c r="G22" s="198"/>
      <c r="H22" s="198"/>
      <c r="I22" s="198"/>
      <c r="J22" s="199"/>
      <c r="K22" s="101">
        <v>56</v>
      </c>
      <c r="L22" s="102">
        <f t="shared" si="1"/>
        <v>467801.43199999997</v>
      </c>
    </row>
    <row r="23" spans="1:12" ht="31.5" customHeight="1">
      <c r="A23" s="94">
        <v>2</v>
      </c>
      <c r="B23" s="95"/>
      <c r="C23" s="95"/>
      <c r="D23" s="95"/>
      <c r="E23" s="201" t="s">
        <v>51</v>
      </c>
      <c r="F23" s="201"/>
      <c r="G23" s="201"/>
      <c r="H23" s="201"/>
      <c r="I23" s="201"/>
      <c r="J23" s="202"/>
      <c r="K23" s="93"/>
      <c r="L23" s="96"/>
    </row>
    <row r="24" spans="1:12" ht="31.5" customHeight="1">
      <c r="A24" s="97">
        <v>2.0099999999999998</v>
      </c>
      <c r="B24" s="98" t="s">
        <v>18</v>
      </c>
      <c r="C24" s="99">
        <v>78512.03</v>
      </c>
      <c r="D24" s="100"/>
      <c r="E24" s="197" t="s">
        <v>24</v>
      </c>
      <c r="F24" s="198"/>
      <c r="G24" s="198"/>
      <c r="H24" s="198"/>
      <c r="I24" s="198"/>
      <c r="J24" s="199"/>
      <c r="K24" s="101">
        <v>35</v>
      </c>
      <c r="L24" s="102">
        <f t="shared" si="0"/>
        <v>2747921.05</v>
      </c>
    </row>
    <row r="25" spans="1:12" ht="31.5" customHeight="1">
      <c r="A25" s="97">
        <v>2.02</v>
      </c>
      <c r="B25" s="98" t="s">
        <v>18</v>
      </c>
      <c r="C25" s="99">
        <v>15687.74</v>
      </c>
      <c r="D25" s="100"/>
      <c r="E25" s="197" t="s">
        <v>59</v>
      </c>
      <c r="F25" s="198"/>
      <c r="G25" s="198"/>
      <c r="H25" s="198"/>
      <c r="I25" s="198"/>
      <c r="J25" s="199"/>
      <c r="K25" s="101">
        <v>33</v>
      </c>
      <c r="L25" s="102">
        <f t="shared" si="0"/>
        <v>517695.42</v>
      </c>
    </row>
    <row r="26" spans="1:12" ht="31.5" customHeight="1">
      <c r="A26" s="97">
        <v>2.0299999999999998</v>
      </c>
      <c r="B26" s="98" t="s">
        <v>18</v>
      </c>
      <c r="C26" s="99">
        <v>7382.75</v>
      </c>
      <c r="D26" s="116"/>
      <c r="E26" s="197" t="s">
        <v>19</v>
      </c>
      <c r="F26" s="198"/>
      <c r="G26" s="198"/>
      <c r="H26" s="198"/>
      <c r="I26" s="198"/>
      <c r="J26" s="199"/>
      <c r="K26" s="101">
        <v>27.1</v>
      </c>
      <c r="L26" s="102">
        <f t="shared" si="0"/>
        <v>200072.52500000002</v>
      </c>
    </row>
    <row r="27" spans="1:12" ht="31.5" customHeight="1">
      <c r="A27" s="97">
        <v>2.04</v>
      </c>
      <c r="B27" s="98" t="s">
        <v>18</v>
      </c>
      <c r="C27" s="99">
        <v>42805.99</v>
      </c>
      <c r="D27" s="116"/>
      <c r="E27" s="197" t="s">
        <v>26</v>
      </c>
      <c r="F27" s="198"/>
      <c r="G27" s="198"/>
      <c r="H27" s="198"/>
      <c r="I27" s="198"/>
      <c r="J27" s="199"/>
      <c r="K27" s="101">
        <v>56</v>
      </c>
      <c r="L27" s="102">
        <f t="shared" si="0"/>
        <v>2397135.44</v>
      </c>
    </row>
    <row r="28" spans="1:12" ht="31.5" customHeight="1">
      <c r="A28" s="97">
        <v>2.0499999999999998</v>
      </c>
      <c r="B28" s="98" t="s">
        <v>18</v>
      </c>
      <c r="C28" s="99">
        <v>13849.53</v>
      </c>
      <c r="D28" s="116"/>
      <c r="E28" s="197" t="s">
        <v>25</v>
      </c>
      <c r="F28" s="198"/>
      <c r="G28" s="198"/>
      <c r="H28" s="198"/>
      <c r="I28" s="198"/>
      <c r="J28" s="199"/>
      <c r="K28" s="101">
        <v>35</v>
      </c>
      <c r="L28" s="102">
        <f t="shared" si="0"/>
        <v>484733.55000000005</v>
      </c>
    </row>
    <row r="29" spans="1:12" ht="31.5" customHeight="1">
      <c r="A29" s="94">
        <v>3</v>
      </c>
      <c r="B29" s="95"/>
      <c r="C29" s="95"/>
      <c r="D29" s="95"/>
      <c r="E29" s="201" t="s">
        <v>60</v>
      </c>
      <c r="F29" s="201"/>
      <c r="G29" s="201"/>
      <c r="H29" s="201"/>
      <c r="I29" s="201"/>
      <c r="J29" s="202"/>
      <c r="K29" s="93"/>
      <c r="L29" s="96"/>
    </row>
    <row r="30" spans="1:12" ht="31.5" customHeight="1">
      <c r="A30" s="97">
        <v>3.01</v>
      </c>
      <c r="B30" s="98" t="s">
        <v>18</v>
      </c>
      <c r="C30" s="99">
        <v>23000.82</v>
      </c>
      <c r="D30" s="100"/>
      <c r="E30" s="203" t="s">
        <v>19</v>
      </c>
      <c r="F30" s="204"/>
      <c r="G30" s="204"/>
      <c r="H30" s="204"/>
      <c r="I30" s="204"/>
      <c r="J30" s="205"/>
      <c r="K30" s="101">
        <v>27.1</v>
      </c>
      <c r="L30" s="102">
        <f t="shared" si="0"/>
        <v>623322.22200000007</v>
      </c>
    </row>
    <row r="31" spans="1:12" ht="31.5" customHeight="1">
      <c r="A31" s="97">
        <v>3.02</v>
      </c>
      <c r="B31" s="98" t="s">
        <v>18</v>
      </c>
      <c r="C31" s="99">
        <v>83313.63</v>
      </c>
      <c r="D31" s="100"/>
      <c r="E31" s="203" t="s">
        <v>26</v>
      </c>
      <c r="F31" s="204"/>
      <c r="G31" s="204"/>
      <c r="H31" s="204"/>
      <c r="I31" s="204"/>
      <c r="J31" s="205"/>
      <c r="K31" s="101">
        <v>56</v>
      </c>
      <c r="L31" s="102">
        <f t="shared" si="0"/>
        <v>4665563.28</v>
      </c>
    </row>
    <row r="32" spans="1:12" ht="31.5" customHeight="1">
      <c r="A32" s="97">
        <v>3.03</v>
      </c>
      <c r="B32" s="98" t="s">
        <v>18</v>
      </c>
      <c r="C32" s="99">
        <v>15087.57</v>
      </c>
      <c r="D32" s="116"/>
      <c r="E32" s="203" t="s">
        <v>25</v>
      </c>
      <c r="F32" s="204"/>
      <c r="G32" s="204"/>
      <c r="H32" s="204"/>
      <c r="I32" s="204"/>
      <c r="J32" s="205"/>
      <c r="K32" s="101">
        <v>35</v>
      </c>
      <c r="L32" s="102">
        <f t="shared" si="0"/>
        <v>528064.94999999995</v>
      </c>
    </row>
    <row r="33" spans="1:14" ht="31.5" customHeight="1">
      <c r="A33" s="94">
        <v>4</v>
      </c>
      <c r="B33" s="95"/>
      <c r="C33" s="95"/>
      <c r="D33" s="95"/>
      <c r="E33" s="201" t="s">
        <v>61</v>
      </c>
      <c r="F33" s="201"/>
      <c r="G33" s="201"/>
      <c r="H33" s="201"/>
      <c r="I33" s="201"/>
      <c r="J33" s="202"/>
      <c r="K33" s="260"/>
      <c r="L33" s="96"/>
    </row>
    <row r="34" spans="1:14" ht="29.25" customHeight="1">
      <c r="A34" s="97">
        <v>4.01</v>
      </c>
      <c r="B34" s="98" t="s">
        <v>18</v>
      </c>
      <c r="C34" s="99">
        <v>224.238</v>
      </c>
      <c r="D34" s="100"/>
      <c r="E34" s="197" t="s">
        <v>24</v>
      </c>
      <c r="F34" s="198"/>
      <c r="G34" s="198"/>
      <c r="H34" s="198"/>
      <c r="I34" s="198"/>
      <c r="J34" s="199"/>
      <c r="K34" s="262">
        <v>35</v>
      </c>
      <c r="L34" s="2">
        <f>C34*K34</f>
        <v>7848.33</v>
      </c>
    </row>
    <row r="35" spans="1:14" ht="31.5" customHeight="1">
      <c r="A35" s="97">
        <v>4.0199999999999996</v>
      </c>
      <c r="B35" s="98" t="s">
        <v>18</v>
      </c>
      <c r="C35" s="99">
        <v>34586.131800000003</v>
      </c>
      <c r="D35" s="100"/>
      <c r="E35" s="197" t="s">
        <v>19</v>
      </c>
      <c r="F35" s="198"/>
      <c r="G35" s="198"/>
      <c r="H35" s="198"/>
      <c r="I35" s="198"/>
      <c r="J35" s="199"/>
      <c r="K35" s="262">
        <v>27.1</v>
      </c>
      <c r="L35" s="259">
        <f>C35*K35</f>
        <v>937284.17178000009</v>
      </c>
    </row>
    <row r="36" spans="1:14" ht="31.5" customHeight="1">
      <c r="A36" s="97">
        <v>4.03</v>
      </c>
      <c r="B36" s="98" t="s">
        <v>18</v>
      </c>
      <c r="C36" s="99">
        <v>27492.154599999994</v>
      </c>
      <c r="D36" s="100"/>
      <c r="E36" s="197" t="s">
        <v>26</v>
      </c>
      <c r="F36" s="198"/>
      <c r="G36" s="198"/>
      <c r="H36" s="198"/>
      <c r="I36" s="198"/>
      <c r="J36" s="199"/>
      <c r="K36" s="262">
        <v>56</v>
      </c>
      <c r="L36" s="259">
        <f>C36*K36</f>
        <v>1539560.6575999996</v>
      </c>
    </row>
    <row r="37" spans="1:14" ht="31.5" customHeight="1">
      <c r="A37" s="97">
        <v>4.04</v>
      </c>
      <c r="B37" s="98" t="s">
        <v>18</v>
      </c>
      <c r="C37" s="99">
        <v>4978.9114000000009</v>
      </c>
      <c r="D37" s="116"/>
      <c r="E37" s="197" t="s">
        <v>25</v>
      </c>
      <c r="F37" s="198"/>
      <c r="G37" s="198"/>
      <c r="H37" s="198"/>
      <c r="I37" s="198"/>
      <c r="J37" s="199"/>
      <c r="K37" s="262">
        <v>35</v>
      </c>
      <c r="L37" s="120">
        <f>C37*K37</f>
        <v>174261.89900000003</v>
      </c>
      <c r="N37" s="131"/>
    </row>
    <row r="38" spans="1:14" ht="31.5" customHeight="1">
      <c r="A38" s="94">
        <v>5</v>
      </c>
      <c r="B38" s="95"/>
      <c r="C38" s="95"/>
      <c r="D38" s="95"/>
      <c r="E38" s="201" t="s">
        <v>52</v>
      </c>
      <c r="F38" s="201"/>
      <c r="G38" s="201"/>
      <c r="H38" s="201"/>
      <c r="I38" s="201"/>
      <c r="J38" s="202"/>
      <c r="K38" s="261"/>
      <c r="L38" s="96"/>
    </row>
    <row r="39" spans="1:14" ht="31.5" customHeight="1">
      <c r="A39" s="97">
        <v>5.01</v>
      </c>
      <c r="B39" s="98" t="s">
        <v>18</v>
      </c>
      <c r="C39" s="99">
        <v>1360.19</v>
      </c>
      <c r="D39" s="100"/>
      <c r="E39" s="200" t="s">
        <v>24</v>
      </c>
      <c r="F39" s="200"/>
      <c r="G39" s="200"/>
      <c r="H39" s="200"/>
      <c r="I39" s="200"/>
      <c r="J39" s="200"/>
      <c r="K39" s="101">
        <v>35</v>
      </c>
      <c r="L39" s="102">
        <f t="shared" si="0"/>
        <v>47606.65</v>
      </c>
    </row>
    <row r="40" spans="1:14" ht="31.5" customHeight="1">
      <c r="A40" s="97">
        <v>5.0199999999999996</v>
      </c>
      <c r="B40" s="98" t="s">
        <v>18</v>
      </c>
      <c r="C40" s="99">
        <v>3955.58</v>
      </c>
      <c r="D40" s="100"/>
      <c r="E40" s="200" t="s">
        <v>19</v>
      </c>
      <c r="F40" s="200"/>
      <c r="G40" s="200"/>
      <c r="H40" s="200"/>
      <c r="I40" s="200"/>
      <c r="J40" s="200"/>
      <c r="K40" s="101">
        <v>28</v>
      </c>
      <c r="L40" s="102">
        <f t="shared" si="0"/>
        <v>110756.23999999999</v>
      </c>
    </row>
    <row r="41" spans="1:14" ht="23.25">
      <c r="A41" s="244" t="s">
        <v>53</v>
      </c>
      <c r="B41" s="245"/>
      <c r="C41" s="245"/>
      <c r="D41" s="245"/>
      <c r="E41" s="245"/>
      <c r="F41" s="245"/>
      <c r="G41" s="245"/>
      <c r="H41" s="245"/>
      <c r="I41" s="245"/>
      <c r="J41" s="245"/>
      <c r="K41" s="246"/>
      <c r="L41" s="263">
        <f>SUM(L16:L40)</f>
        <v>18705225.524379998</v>
      </c>
    </row>
    <row r="42" spans="1:14" ht="30" customHeight="1">
      <c r="A42" s="60"/>
      <c r="B42" s="61" t="s">
        <v>54</v>
      </c>
      <c r="C42" s="77">
        <v>1</v>
      </c>
      <c r="D42" s="197" t="s">
        <v>76</v>
      </c>
      <c r="E42" s="198"/>
      <c r="F42" s="198"/>
      <c r="G42" s="198"/>
      <c r="H42" s="198"/>
      <c r="I42" s="198"/>
      <c r="J42" s="199"/>
      <c r="K42" s="75"/>
      <c r="L42" s="76">
        <f>L41*5%</f>
        <v>935261.27621899999</v>
      </c>
    </row>
    <row r="43" spans="1:14" ht="30" customHeight="1" thickBot="1">
      <c r="A43" s="78"/>
      <c r="B43" s="79" t="s">
        <v>54</v>
      </c>
      <c r="C43" s="80">
        <v>1</v>
      </c>
      <c r="D43" s="247" t="s">
        <v>78</v>
      </c>
      <c r="E43" s="248"/>
      <c r="F43" s="248"/>
      <c r="G43" s="248"/>
      <c r="H43" s="248"/>
      <c r="I43" s="248"/>
      <c r="J43" s="249"/>
      <c r="K43" s="81"/>
      <c r="L43" s="82">
        <f>L41*7%</f>
        <v>1309365.7867066001</v>
      </c>
    </row>
    <row r="44" spans="1:14" ht="30" customHeight="1" thickTop="1">
      <c r="A44" s="250" t="s">
        <v>55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2"/>
      <c r="L44" s="264">
        <f>+L43+L42+L41</f>
        <v>20949852.587305598</v>
      </c>
    </row>
    <row r="45" spans="1:14" ht="30" customHeight="1" thickBot="1">
      <c r="A45" s="253" t="s">
        <v>30</v>
      </c>
      <c r="B45" s="254"/>
      <c r="C45" s="254"/>
      <c r="D45" s="254"/>
      <c r="E45" s="254"/>
      <c r="F45" s="254"/>
      <c r="G45" s="254"/>
      <c r="H45" s="254"/>
      <c r="I45" s="254"/>
      <c r="J45" s="255"/>
      <c r="K45" s="83">
        <v>0.18</v>
      </c>
      <c r="L45" s="82">
        <f>IF(L44="","",+L44*K45)</f>
        <v>3770973.4657150074</v>
      </c>
    </row>
    <row r="46" spans="1:14" ht="30" customHeight="1" thickTop="1">
      <c r="A46" s="250" t="s">
        <v>56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2"/>
      <c r="L46" s="84">
        <f>IF(L45="","",+L45+L44)+0.01</f>
        <v>24720826.063020606</v>
      </c>
    </row>
    <row r="47" spans="1:14" ht="30" customHeight="1" thickBot="1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 t="s">
        <v>77</v>
      </c>
      <c r="L47" s="129"/>
    </row>
    <row r="48" spans="1:14">
      <c r="A48" s="34"/>
      <c r="B48" s="35"/>
      <c r="C48" s="35"/>
      <c r="D48" s="36"/>
      <c r="E48" s="33"/>
      <c r="F48" s="33"/>
      <c r="G48" s="33"/>
      <c r="H48" s="33"/>
      <c r="I48" s="86"/>
      <c r="J48" s="86"/>
      <c r="K48" s="85"/>
      <c r="L48" s="87"/>
    </row>
    <row r="49" spans="1:21" ht="16.5" thickBot="1">
      <c r="A49" s="1"/>
      <c r="B49" s="23"/>
      <c r="C49" s="23"/>
      <c r="D49" s="36"/>
      <c r="E49" s="195" t="s">
        <v>32</v>
      </c>
      <c r="F49" s="195"/>
      <c r="G49" s="7"/>
      <c r="H49" s="7"/>
      <c r="I49" s="7"/>
      <c r="J49" s="7"/>
      <c r="K49" s="7"/>
      <c r="L49" s="24"/>
    </row>
    <row r="50" spans="1:21" ht="27" customHeight="1">
      <c r="A50" s="1"/>
      <c r="B50" s="23"/>
      <c r="C50" s="23"/>
      <c r="D50" s="36"/>
      <c r="E50" s="194" t="s">
        <v>14</v>
      </c>
      <c r="F50" s="192"/>
      <c r="G50" s="193"/>
      <c r="H50" s="191" t="s">
        <v>33</v>
      </c>
      <c r="I50" s="192"/>
      <c r="J50" s="192"/>
      <c r="K50" s="192" t="s">
        <v>34</v>
      </c>
      <c r="L50" s="193"/>
    </row>
    <row r="51" spans="1:21" ht="21" customHeight="1">
      <c r="A51" s="22"/>
      <c r="B51" s="25"/>
      <c r="C51" s="25"/>
      <c r="D51" s="88"/>
      <c r="E51" s="132" t="s">
        <v>35</v>
      </c>
      <c r="F51" s="133"/>
      <c r="G51" s="134"/>
      <c r="H51" s="135" t="s">
        <v>36</v>
      </c>
      <c r="I51" s="136"/>
      <c r="J51" s="136"/>
      <c r="K51" s="136" t="s">
        <v>79</v>
      </c>
      <c r="L51" s="137"/>
    </row>
    <row r="52" spans="1:21" ht="21" customHeight="1">
      <c r="A52" s="22"/>
      <c r="B52" s="25"/>
      <c r="C52" s="25"/>
      <c r="D52" s="88"/>
      <c r="E52" s="132" t="s">
        <v>37</v>
      </c>
      <c r="F52" s="133"/>
      <c r="G52" s="134"/>
      <c r="H52" s="135" t="s">
        <v>38</v>
      </c>
      <c r="I52" s="136"/>
      <c r="J52" s="136"/>
      <c r="K52" s="136" t="s">
        <v>38</v>
      </c>
      <c r="L52" s="137"/>
    </row>
    <row r="53" spans="1:21" ht="21" customHeight="1">
      <c r="A53" s="22"/>
      <c r="B53" s="26"/>
      <c r="C53" s="26"/>
      <c r="D53" s="88"/>
      <c r="E53" s="132" t="s">
        <v>39</v>
      </c>
      <c r="F53" s="133"/>
      <c r="G53" s="134"/>
      <c r="H53" s="196">
        <v>0</v>
      </c>
      <c r="I53" s="136"/>
      <c r="J53" s="136"/>
      <c r="K53" s="136" t="s">
        <v>80</v>
      </c>
      <c r="L53" s="137"/>
    </row>
    <row r="54" spans="1:21" ht="21" customHeight="1">
      <c r="A54" s="22"/>
      <c r="B54" s="26"/>
      <c r="C54" s="26"/>
      <c r="D54" s="88"/>
      <c r="E54" s="184" t="s">
        <v>40</v>
      </c>
      <c r="F54" s="133"/>
      <c r="G54" s="134"/>
      <c r="H54" s="135">
        <v>12</v>
      </c>
      <c r="I54" s="136"/>
      <c r="J54" s="136"/>
      <c r="K54" s="136" t="s">
        <v>81</v>
      </c>
      <c r="L54" s="137"/>
    </row>
    <row r="55" spans="1:21" ht="21" customHeight="1">
      <c r="A55" s="22"/>
      <c r="B55" s="26"/>
      <c r="C55" s="26"/>
      <c r="D55" s="88"/>
      <c r="E55" s="132" t="s">
        <v>41</v>
      </c>
      <c r="F55" s="133"/>
      <c r="G55" s="134"/>
      <c r="H55" s="135" t="s">
        <v>42</v>
      </c>
      <c r="I55" s="136"/>
      <c r="J55" s="136"/>
      <c r="K55" s="136" t="s">
        <v>82</v>
      </c>
      <c r="L55" s="137"/>
    </row>
    <row r="56" spans="1:21" ht="15.75" thickBot="1">
      <c r="A56" s="22"/>
      <c r="B56" s="26"/>
      <c r="C56" s="26"/>
      <c r="D56" s="89"/>
      <c r="E56" s="132" t="s">
        <v>43</v>
      </c>
      <c r="F56" s="133"/>
      <c r="G56" s="134"/>
      <c r="H56" s="135" t="s">
        <v>44</v>
      </c>
      <c r="I56" s="136"/>
      <c r="J56" s="136"/>
      <c r="K56" s="136" t="s">
        <v>83</v>
      </c>
      <c r="L56" s="137"/>
    </row>
    <row r="57" spans="1:21" ht="15.75" thickBot="1">
      <c r="A57" s="22"/>
      <c r="B57" s="26"/>
      <c r="C57" s="26"/>
      <c r="D57" s="90"/>
      <c r="E57" s="138" t="s">
        <v>45</v>
      </c>
      <c r="F57" s="139"/>
      <c r="G57" s="140"/>
      <c r="H57" s="141" t="s">
        <v>46</v>
      </c>
      <c r="I57" s="142"/>
      <c r="J57" s="143"/>
      <c r="K57" s="144" t="s">
        <v>46</v>
      </c>
      <c r="L57" s="145"/>
    </row>
    <row r="58" spans="1:21" s="2" customFormat="1" ht="13.5" thickBot="1">
      <c r="A58" s="27"/>
      <c r="B58" s="28"/>
      <c r="C58" s="28"/>
      <c r="D58" s="28"/>
      <c r="E58" s="28"/>
      <c r="F58" s="3"/>
      <c r="G58" s="3"/>
      <c r="H58" s="3"/>
      <c r="I58" s="29"/>
      <c r="J58" s="29"/>
      <c r="K58" s="29"/>
      <c r="L58" s="3"/>
      <c r="M58" s="15"/>
      <c r="N58" s="7"/>
      <c r="O58" s="7"/>
      <c r="P58" s="7"/>
      <c r="Q58" s="6"/>
      <c r="R58" s="7"/>
      <c r="S58" s="7"/>
      <c r="T58" s="7"/>
      <c r="U58" s="7"/>
    </row>
    <row r="59" spans="1:21">
      <c r="A59" s="21"/>
      <c r="B59" s="21"/>
      <c r="C59" s="21"/>
      <c r="D59" s="90"/>
      <c r="E59" s="21"/>
      <c r="F59" s="21"/>
      <c r="G59" s="21"/>
      <c r="H59" s="21"/>
      <c r="I59" s="21"/>
      <c r="J59" s="21"/>
      <c r="K59" s="21"/>
      <c r="L59" s="21"/>
    </row>
  </sheetData>
  <mergeCells count="76">
    <mergeCell ref="D42:J42"/>
    <mergeCell ref="D43:J43"/>
    <mergeCell ref="A44:K44"/>
    <mergeCell ref="A45:J45"/>
    <mergeCell ref="A46:K46"/>
    <mergeCell ref="E34:J34"/>
    <mergeCell ref="E35:J35"/>
    <mergeCell ref="E36:J36"/>
    <mergeCell ref="E37:J37"/>
    <mergeCell ref="A41:K41"/>
    <mergeCell ref="E29:J29"/>
    <mergeCell ref="E30:J30"/>
    <mergeCell ref="E31:J31"/>
    <mergeCell ref="E26:J26"/>
    <mergeCell ref="E33:J33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A11:C11"/>
    <mergeCell ref="D11:J11"/>
    <mergeCell ref="E13:J13"/>
    <mergeCell ref="A14:L14"/>
    <mergeCell ref="E15:J15"/>
    <mergeCell ref="E16:J16"/>
    <mergeCell ref="E17:J17"/>
    <mergeCell ref="E18:J18"/>
    <mergeCell ref="E40:J40"/>
    <mergeCell ref="E19:J19"/>
    <mergeCell ref="E20:J20"/>
    <mergeCell ref="E23:J23"/>
    <mergeCell ref="E38:J38"/>
    <mergeCell ref="E39:J39"/>
    <mergeCell ref="E27:J27"/>
    <mergeCell ref="E28:J28"/>
    <mergeCell ref="E22:J22"/>
    <mergeCell ref="E21:J21"/>
    <mergeCell ref="E32:J32"/>
    <mergeCell ref="E24:J24"/>
    <mergeCell ref="E25:J25"/>
    <mergeCell ref="K55:L55"/>
    <mergeCell ref="E51:G51"/>
    <mergeCell ref="E52:G52"/>
    <mergeCell ref="E53:G53"/>
    <mergeCell ref="H54:J54"/>
    <mergeCell ref="K54:L54"/>
    <mergeCell ref="H55:J55"/>
    <mergeCell ref="H53:J53"/>
    <mergeCell ref="K53:L53"/>
    <mergeCell ref="E57:G57"/>
    <mergeCell ref="H57:J57"/>
    <mergeCell ref="K57:L57"/>
    <mergeCell ref="E49:F49"/>
    <mergeCell ref="E50:G50"/>
    <mergeCell ref="E56:G56"/>
    <mergeCell ref="H56:J56"/>
    <mergeCell ref="K56:L56"/>
    <mergeCell ref="H50:J50"/>
    <mergeCell ref="K50:L50"/>
    <mergeCell ref="H51:J51"/>
    <mergeCell ref="K51:L51"/>
    <mergeCell ref="H52:J52"/>
    <mergeCell ref="K52:L52"/>
    <mergeCell ref="E54:G54"/>
    <mergeCell ref="E55:G55"/>
  </mergeCells>
  <phoneticPr fontId="69" type="noConversion"/>
  <hyperlinks>
    <hyperlink ref="D11" r:id="rId1" xr:uid="{A8222463-7B27-44F6-8356-82E280841404}"/>
  </hyperlinks>
  <pageMargins left="0.19685039370078741" right="0.19685039370078741" top="0.39370078740157483" bottom="0.39370078740157483" header="0.39370078740157483" footer="0.39370078740157483"/>
  <pageSetup paperSize="9" scale="57" fitToHeight="0"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7BF-2F47-4921-B641-0E57D3396DD2}">
  <dimension ref="A4:F36"/>
  <sheetViews>
    <sheetView showGridLines="0" topLeftCell="A40" zoomScale="76" zoomScaleNormal="76" workbookViewId="0">
      <selection activeCell="H23" sqref="H23"/>
    </sheetView>
  </sheetViews>
  <sheetFormatPr baseColWidth="10" defaultColWidth="11.5703125" defaultRowHeight="12.75"/>
  <cols>
    <col min="1" max="1" width="11.5703125" style="103"/>
    <col min="2" max="2" width="57.7109375" style="103" bestFit="1" customWidth="1"/>
    <col min="3" max="3" width="6.7109375" style="103" bestFit="1" customWidth="1"/>
    <col min="4" max="4" width="10.28515625" style="103" customWidth="1"/>
    <col min="5" max="5" width="14.7109375" style="103" customWidth="1"/>
    <col min="6" max="6" width="17.7109375" style="103" customWidth="1"/>
    <col min="7" max="16384" width="11.5703125" style="103"/>
  </cols>
  <sheetData>
    <row r="4" spans="2:6" ht="28.9" customHeight="1" thickBot="1">
      <c r="E4" s="256" t="s">
        <v>63</v>
      </c>
      <c r="F4" s="257"/>
    </row>
    <row r="5" spans="2:6" ht="34.5" customHeight="1" thickTop="1">
      <c r="B5" s="104" t="s">
        <v>47</v>
      </c>
      <c r="C5" s="105" t="s">
        <v>57</v>
      </c>
      <c r="D5" s="105" t="s">
        <v>58</v>
      </c>
      <c r="E5" s="124" t="s">
        <v>65</v>
      </c>
      <c r="F5" s="125" t="s">
        <v>66</v>
      </c>
    </row>
    <row r="6" spans="2:6">
      <c r="B6" s="106" t="s">
        <v>19</v>
      </c>
      <c r="C6" s="107" t="s">
        <v>18</v>
      </c>
      <c r="D6" s="108">
        <v>1589.23</v>
      </c>
      <c r="E6" s="112"/>
      <c r="F6" s="123" t="s">
        <v>64</v>
      </c>
    </row>
    <row r="7" spans="2:6">
      <c r="B7" s="106" t="s">
        <v>28</v>
      </c>
      <c r="C7" s="119" t="s">
        <v>18</v>
      </c>
      <c r="D7" s="108">
        <v>9009.0480000000007</v>
      </c>
      <c r="E7" s="112"/>
      <c r="F7" s="123" t="s">
        <v>64</v>
      </c>
    </row>
    <row r="8" spans="2:6">
      <c r="B8" s="106" t="s">
        <v>48</v>
      </c>
      <c r="C8" s="107" t="s">
        <v>18</v>
      </c>
      <c r="D8" s="108">
        <v>1692.72</v>
      </c>
      <c r="E8" s="112"/>
      <c r="F8" s="123" t="s">
        <v>64</v>
      </c>
    </row>
    <row r="9" spans="2:6">
      <c r="B9" s="106" t="s">
        <v>49</v>
      </c>
      <c r="C9" s="107" t="s">
        <v>18</v>
      </c>
      <c r="D9" s="108">
        <v>5288.17</v>
      </c>
      <c r="E9" s="112"/>
      <c r="F9" s="123" t="s">
        <v>64</v>
      </c>
    </row>
    <row r="10" spans="2:6">
      <c r="B10" s="106" t="s">
        <v>50</v>
      </c>
      <c r="C10" s="107" t="s">
        <v>18</v>
      </c>
      <c r="D10" s="108">
        <v>5288.17</v>
      </c>
      <c r="E10" s="112"/>
      <c r="F10" s="123" t="s">
        <v>64</v>
      </c>
    </row>
    <row r="11" spans="2:6">
      <c r="B11" s="106" t="s">
        <v>23</v>
      </c>
      <c r="C11" s="107" t="s">
        <v>18</v>
      </c>
      <c r="D11" s="108">
        <v>98552.547999999995</v>
      </c>
      <c r="E11" s="112"/>
      <c r="F11" s="123" t="s">
        <v>64</v>
      </c>
    </row>
    <row r="12" spans="2:6">
      <c r="B12" s="106" t="s">
        <v>27</v>
      </c>
      <c r="C12" s="107" t="s">
        <v>18</v>
      </c>
      <c r="D12" s="108">
        <v>8353.5969999999998</v>
      </c>
      <c r="E12" s="112"/>
      <c r="F12" s="123" t="s">
        <v>64</v>
      </c>
    </row>
    <row r="13" spans="2:6">
      <c r="B13" s="110" t="s">
        <v>51</v>
      </c>
      <c r="C13" s="111"/>
      <c r="D13" s="113"/>
      <c r="E13" s="113"/>
      <c r="F13" s="114"/>
    </row>
    <row r="14" spans="2:6">
      <c r="B14" s="106" t="s">
        <v>24</v>
      </c>
      <c r="C14" s="107" t="s">
        <v>18</v>
      </c>
      <c r="D14" s="108">
        <v>78512.03</v>
      </c>
      <c r="E14" s="121" t="s">
        <v>64</v>
      </c>
      <c r="F14" s="109"/>
    </row>
    <row r="15" spans="2:6">
      <c r="B15" s="106" t="s">
        <v>59</v>
      </c>
      <c r="C15" s="107" t="s">
        <v>18</v>
      </c>
      <c r="D15" s="108">
        <v>15687.75</v>
      </c>
      <c r="E15" s="121" t="s">
        <v>64</v>
      </c>
      <c r="F15" s="109"/>
    </row>
    <row r="16" spans="2:6">
      <c r="B16" s="106" t="s">
        <v>19</v>
      </c>
      <c r="C16" s="107" t="s">
        <v>18</v>
      </c>
      <c r="D16" s="108">
        <v>7382.75</v>
      </c>
      <c r="E16" s="121" t="s">
        <v>64</v>
      </c>
      <c r="F16" s="109"/>
    </row>
    <row r="17" spans="1:6">
      <c r="B17" s="106" t="s">
        <v>26</v>
      </c>
      <c r="C17" s="107" t="s">
        <v>18</v>
      </c>
      <c r="D17" s="108">
        <v>42805.99</v>
      </c>
      <c r="E17" s="121" t="s">
        <v>64</v>
      </c>
      <c r="F17" s="109"/>
    </row>
    <row r="18" spans="1:6">
      <c r="B18" s="106" t="s">
        <v>25</v>
      </c>
      <c r="C18" s="107" t="s">
        <v>18</v>
      </c>
      <c r="D18" s="108">
        <v>13849.83</v>
      </c>
      <c r="E18" s="121" t="s">
        <v>64</v>
      </c>
      <c r="F18" s="109"/>
    </row>
    <row r="19" spans="1:6" ht="25.5">
      <c r="A19" s="103" t="s">
        <v>62</v>
      </c>
      <c r="B19" s="110" t="s">
        <v>60</v>
      </c>
      <c r="C19" s="111"/>
      <c r="D19" s="113"/>
      <c r="E19" s="113"/>
      <c r="F19" s="114"/>
    </row>
    <row r="20" spans="1:6">
      <c r="B20" s="122" t="s">
        <v>19</v>
      </c>
      <c r="C20" s="107" t="s">
        <v>18</v>
      </c>
      <c r="D20" s="108">
        <v>23000.82</v>
      </c>
      <c r="E20" s="121" t="s">
        <v>64</v>
      </c>
      <c r="F20" s="109"/>
    </row>
    <row r="21" spans="1:6">
      <c r="B21" s="122" t="s">
        <v>26</v>
      </c>
      <c r="C21" s="107" t="s">
        <v>18</v>
      </c>
      <c r="D21" s="108">
        <v>83312.63</v>
      </c>
      <c r="E21" s="121" t="s">
        <v>64</v>
      </c>
      <c r="F21" s="109"/>
    </row>
    <row r="22" spans="1:6">
      <c r="B22" s="122" t="s">
        <v>25</v>
      </c>
      <c r="C22" s="107" t="s">
        <v>18</v>
      </c>
      <c r="D22" s="108">
        <v>15087.57</v>
      </c>
      <c r="E22" s="121" t="s">
        <v>64</v>
      </c>
      <c r="F22" s="109"/>
    </row>
    <row r="23" spans="1:6" ht="25.5">
      <c r="A23" s="103" t="s">
        <v>62</v>
      </c>
      <c r="B23" s="110" t="s">
        <v>61</v>
      </c>
      <c r="C23" s="111"/>
      <c r="D23" s="113"/>
      <c r="E23" s="113"/>
      <c r="F23" s="114"/>
    </row>
    <row r="24" spans="1:6">
      <c r="B24" s="122" t="s">
        <v>24</v>
      </c>
      <c r="C24" s="107" t="s">
        <v>18</v>
      </c>
      <c r="D24" s="108">
        <v>224.238</v>
      </c>
      <c r="E24" s="112"/>
      <c r="F24" s="123" t="s">
        <v>64</v>
      </c>
    </row>
    <row r="25" spans="1:6">
      <c r="B25" s="122" t="s">
        <v>19</v>
      </c>
      <c r="C25" s="107" t="s">
        <v>18</v>
      </c>
      <c r="D25" s="108">
        <v>34586.131800000003</v>
      </c>
      <c r="E25" s="112"/>
      <c r="F25" s="123" t="s">
        <v>64</v>
      </c>
    </row>
    <row r="26" spans="1:6">
      <c r="B26" s="122" t="s">
        <v>26</v>
      </c>
      <c r="C26" s="107" t="s">
        <v>18</v>
      </c>
      <c r="D26" s="108">
        <v>27492.154599999994</v>
      </c>
      <c r="E26" s="112"/>
      <c r="F26" s="123" t="s">
        <v>64</v>
      </c>
    </row>
    <row r="27" spans="1:6">
      <c r="B27" s="122" t="s">
        <v>25</v>
      </c>
      <c r="C27" s="107" t="s">
        <v>18</v>
      </c>
      <c r="D27" s="108">
        <v>4978.9114000000009</v>
      </c>
      <c r="E27" s="112"/>
      <c r="F27" s="123" t="s">
        <v>64</v>
      </c>
    </row>
    <row r="28" spans="1:6" ht="15.75">
      <c r="B28" s="201" t="s">
        <v>52</v>
      </c>
      <c r="C28" s="201"/>
      <c r="D28" s="201"/>
      <c r="E28" s="201"/>
      <c r="F28" s="201"/>
    </row>
    <row r="29" spans="1:6">
      <c r="B29" s="106" t="s">
        <v>24</v>
      </c>
      <c r="C29" s="107" t="s">
        <v>18</v>
      </c>
      <c r="D29" s="108">
        <v>1360.19</v>
      </c>
      <c r="E29" s="112"/>
      <c r="F29" s="123" t="s">
        <v>64</v>
      </c>
    </row>
    <row r="30" spans="1:6">
      <c r="B30" s="106" t="s">
        <v>19</v>
      </c>
      <c r="C30" s="107" t="s">
        <v>18</v>
      </c>
      <c r="D30" s="108">
        <v>3955.58</v>
      </c>
      <c r="E30" s="112"/>
      <c r="F30" s="123" t="s">
        <v>64</v>
      </c>
    </row>
    <row r="32" spans="1:6" ht="20.25">
      <c r="B32" s="130" t="s">
        <v>67</v>
      </c>
    </row>
    <row r="33" spans="2:6" ht="23.25">
      <c r="B33" s="126" t="s">
        <v>68</v>
      </c>
    </row>
    <row r="34" spans="2:6" ht="23.25">
      <c r="B34" s="126" t="s">
        <v>69</v>
      </c>
    </row>
    <row r="35" spans="2:6" ht="23.25">
      <c r="B35" s="126" t="s">
        <v>70</v>
      </c>
    </row>
    <row r="36" spans="2:6" ht="55.9" customHeight="1">
      <c r="B36" s="258" t="s">
        <v>71</v>
      </c>
      <c r="C36" s="258"/>
      <c r="D36" s="258"/>
      <c r="E36" s="258"/>
      <c r="F36" s="258"/>
    </row>
  </sheetData>
  <mergeCells count="3">
    <mergeCell ref="E4:F4"/>
    <mergeCell ref="B28:F28"/>
    <mergeCell ref="B36:F36"/>
  </mergeCells>
  <phoneticPr fontId="69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0FF7C9-4F87-4B5F-9A87-C2708AB4E70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CONSOLIDADO</vt:lpstr>
      <vt:lpstr>DETALLADO</vt:lpstr>
      <vt:lpstr>PROGRAMACION</vt:lpstr>
      <vt:lpstr>CONSOLIDADO!Área_de_impresión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LUIS ABANTO</cp:lastModifiedBy>
  <cp:revision/>
  <dcterms:created xsi:type="dcterms:W3CDTF">2015-03-19T22:07:36Z</dcterms:created>
  <dcterms:modified xsi:type="dcterms:W3CDTF">2023-10-07T14:34:09Z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