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SEGUNDA RONDA - PAMPA DEL TORO\III. Propuesta Economica\"/>
    </mc:Choice>
  </mc:AlternateContent>
  <bookViews>
    <workbookView xWindow="-120" yWindow="-120" windowWidth="38640" windowHeight="15720"/>
  </bookViews>
  <sheets>
    <sheet name="CONSOLIDADO" sheetId="11" r:id="rId1"/>
    <sheet name="DETALLADO" sheetId="1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a" localSheetId="0">[1]Compra_54MOD!#REF!</definedName>
    <definedName name="a">[1]Compra_54MOD!#REF!</definedName>
    <definedName name="_xlnm.Print_Area" localSheetId="0">CONSOLIDADO!$A$1:$L$98</definedName>
    <definedName name="_xlnm.Print_Area" localSheetId="1">DETALLADO!$A$1:$L$100</definedName>
    <definedName name="CALPH">[2]SHEET1!$M$1:$M$4</definedName>
    <definedName name="CBNPR">[2]SHEET1!$X$1:$X$4</definedName>
    <definedName name="CDCTO">[2]SHEET1!$B$1:$B$4</definedName>
    <definedName name="CDOCO">[2]SHEET1!$C$1:$C$4</definedName>
    <definedName name="CDSC1">[2]SHEET1!$E$1:$E$4</definedName>
    <definedName name="CDSC2">[2]SHEET1!$F$1:$F$4</definedName>
    <definedName name="CKCOO">[2]SHEET1!$A$1:$A$4</definedName>
    <definedName name="CPDDJ">[2]SHEET1!$S$1:$S$4</definedName>
    <definedName name="CPRRC">[2]SHEET1!$Q$1:$Q$4</definedName>
    <definedName name="CPTC">[2]SHEET1!$W$1:$W$4</definedName>
    <definedName name="CUM">[2]SHEET1!$G$1:$G$4</definedName>
    <definedName name="CUORG">[2]SHEET1!$I$1:$I$4</definedName>
    <definedName name="pag_2">[3]Compra_5!$B$69</definedName>
    <definedName name="pag_3">[3]Compra_5!$B$132</definedName>
    <definedName name="total" localSheetId="0">[4]OC215!#REF!</definedName>
    <definedName name="total">[4]OC215!#REF!</definedName>
    <definedName name="total1">[3]Compra_1!$I$311</definedName>
    <definedName name="total10">[3]Compra_10!$I$59</definedName>
    <definedName name="total100" localSheetId="0">[4]OC215!#REF!</definedName>
    <definedName name="total100">[4]OC215!#REF!</definedName>
    <definedName name="total11">[3]Compra_11!$I$161</definedName>
    <definedName name="total12">[3]Compra_12!$I$36</definedName>
    <definedName name="total13">[3]Compra_13!$I$36</definedName>
    <definedName name="total14">[3]Compra_14!$I$32</definedName>
    <definedName name="total15">[3]Compra_15!$I$33</definedName>
    <definedName name="total16">[5]Compra_16!$I$33</definedName>
    <definedName name="total17">[5]Compra_17!$I$47</definedName>
    <definedName name="total18">[5]Compra_18!$I$44</definedName>
    <definedName name="total19">[5]Compra_19!$I$58</definedName>
    <definedName name="total1AMP">[3]Compra_1AMP!$I$36</definedName>
    <definedName name="total1MOD">[3]Compra_1MOD!$G$141</definedName>
    <definedName name="total2">[3]Compra_2!$I$53</definedName>
    <definedName name="total20">[5]Compra_20!$I$34</definedName>
    <definedName name="total21">[5]Compra_21!$I$35</definedName>
    <definedName name="total22">[5]Compra_22!$I$106</definedName>
    <definedName name="total23">[5]Compra_23!$I$101</definedName>
    <definedName name="total24">[5]Compra_24!$I$102</definedName>
    <definedName name="total25">[5]Compra_25!$I$36</definedName>
    <definedName name="total26">[5]Compra_26!$I$102</definedName>
    <definedName name="total27">[5]Compra_27!$I$105</definedName>
    <definedName name="total28">[5]Compra_28!$I$101</definedName>
    <definedName name="total29">[5]Compra_29!$I$106</definedName>
    <definedName name="total3">[3]Compra_3!$I$50</definedName>
    <definedName name="total30">[5]Compra_30!$I$105</definedName>
    <definedName name="total31">[6]Compra_31!$I$102</definedName>
    <definedName name="total32">[6]Compra_32!$I$105</definedName>
    <definedName name="total33">[6]Compra_33!$I$106</definedName>
    <definedName name="total34">[6]Compra_34!$I$46</definedName>
    <definedName name="total35">[6]Compra_35!$I$33</definedName>
    <definedName name="total36">[6]Compra_36!$I$33</definedName>
    <definedName name="total37">[6]Compra_37!$I$47</definedName>
    <definedName name="total38">[6]Compra_38!$I$45</definedName>
    <definedName name="total39">[6]Compra_39!$I$45</definedName>
    <definedName name="total4">[3]Compra_4!$I$33</definedName>
    <definedName name="total40">[6]Compra_40!$I$40</definedName>
    <definedName name="total41">[6]Compra_41!$I$45</definedName>
    <definedName name="total42">[6]Compra_42!$I$46</definedName>
    <definedName name="total43">[6]Compra_43!$I$46</definedName>
    <definedName name="total44">[6]Compra_44!$I$46</definedName>
    <definedName name="total45">[6]Compra_45!$I$112</definedName>
    <definedName name="total45AMP">[6]Compra_45AMP!$I$33</definedName>
    <definedName name="total46">[1]Compra_46!$I$146</definedName>
    <definedName name="total46AMP">[1]Compra_46AMP!$I$33</definedName>
    <definedName name="total47">[1]Compra_47!$I$143</definedName>
    <definedName name="total48">[1]Compra_48!$I$142</definedName>
    <definedName name="total49">[1]Compra_49!$I$44</definedName>
    <definedName name="total5">[3]Compra_5!$I$31</definedName>
    <definedName name="total50">[1]Compra_50!$I$44</definedName>
    <definedName name="total50AMP">[1]Compra_50AMP!$I$44</definedName>
    <definedName name="total51">[1]Compra_51!$I$44</definedName>
    <definedName name="total52">[1]Compra_52!$I$44</definedName>
    <definedName name="total52AMP" localSheetId="0">#REF!</definedName>
    <definedName name="total52AMP">#REF!</definedName>
    <definedName name="total53">[1]Compra_53!$I$52</definedName>
    <definedName name="total54">[1]Compra_54!$I$52</definedName>
    <definedName name="total54MOD" localSheetId="0">[1]Compra_54MOD!#REF!</definedName>
    <definedName name="total54MOD">[1]Compra_54MOD!#REF!</definedName>
    <definedName name="total55">[1]Compra_55!$I$46</definedName>
    <definedName name="total56">[1]Compra_56!$I$46</definedName>
    <definedName name="total57">[1]Compra_57!$I$46</definedName>
    <definedName name="total57AMP">[1]Compra_57AMP!$I$39</definedName>
    <definedName name="total58">[1]Compra_58!$I$59</definedName>
    <definedName name="total59">[1]Compra_59!$I$91</definedName>
    <definedName name="total6">[3]Compra_6!$I$32</definedName>
    <definedName name="total60">[1]Compra_60!$I$34</definedName>
    <definedName name="total61">[7]Compra_61!$I$40</definedName>
    <definedName name="total62">[7]Compra_62!$I$33</definedName>
    <definedName name="total63">[7]Compra_63!$I$35</definedName>
    <definedName name="total64">[7]Compra_64!$I$33</definedName>
    <definedName name="total65">[7]Compra_65!$I$36</definedName>
    <definedName name="total66">[7]Compra_66!$I$36</definedName>
    <definedName name="total67">[7]Compra_67!$I$33</definedName>
    <definedName name="total68">[7]Compra_68!$I$36</definedName>
    <definedName name="total69">[7]Compra_69!$I$36</definedName>
    <definedName name="total7">[3]Compra_7!$I$31</definedName>
    <definedName name="total70">[7]Compra_70!$I$36</definedName>
    <definedName name="total70AMP">[7]Compra_70AMP!$I$36</definedName>
    <definedName name="total71">[7]Compra_71!$I$38</definedName>
    <definedName name="total72">[7]Compra_72!$I$33</definedName>
    <definedName name="total73">[7]Compra_73!$I$40</definedName>
    <definedName name="total74">[7]Compra_74!$I$36</definedName>
    <definedName name="total75">[7]Compra_75!$I$59</definedName>
    <definedName name="total8">[3]Compra_8!$I$31</definedName>
    <definedName name="total82" localSheetId="0">[4]OC215!#REF!</definedName>
    <definedName name="total82">[4]OC215!#REF!</definedName>
    <definedName name="total83">[8]Compra_136!$I$32</definedName>
    <definedName name="total85" localSheetId="0">[4]OC215!#REF!</definedName>
    <definedName name="total85">[4]OC215!#REF!</definedName>
    <definedName name="total9">[3]Compra_9!$I$43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9" i="12" l="1"/>
  <c r="D8" i="12"/>
  <c r="L84" i="11" l="1"/>
  <c r="L83" i="11"/>
  <c r="L81" i="11"/>
  <c r="L80" i="11"/>
  <c r="L78" i="11"/>
  <c r="L77" i="11"/>
  <c r="L76" i="11"/>
  <c r="L75" i="11"/>
  <c r="L74" i="11"/>
  <c r="L73" i="11"/>
  <c r="L71" i="11"/>
  <c r="L70" i="11"/>
  <c r="L69" i="11"/>
  <c r="L68" i="11"/>
  <c r="L66" i="11"/>
  <c r="L65" i="11"/>
  <c r="L64" i="11"/>
  <c r="L63" i="11"/>
  <c r="L61" i="11"/>
  <c r="L60" i="11"/>
  <c r="L59" i="11"/>
  <c r="L58" i="11"/>
  <c r="L57" i="11"/>
  <c r="L56" i="11"/>
  <c r="L55" i="11"/>
  <c r="L53" i="11"/>
  <c r="L52" i="11"/>
  <c r="L51" i="11"/>
  <c r="L50" i="11"/>
  <c r="L49" i="11"/>
  <c r="L48" i="11"/>
  <c r="L47" i="11"/>
  <c r="L46" i="11"/>
  <c r="L44" i="11"/>
  <c r="L43" i="11"/>
  <c r="L42" i="11"/>
  <c r="L41" i="11"/>
  <c r="L40" i="11"/>
  <c r="L39" i="11"/>
  <c r="L38" i="11"/>
  <c r="L37" i="11"/>
  <c r="L34" i="11"/>
  <c r="L33" i="11"/>
  <c r="L31" i="11"/>
  <c r="L30" i="11"/>
  <c r="L29" i="11"/>
  <c r="L28" i="11"/>
  <c r="L26" i="11"/>
  <c r="L25" i="11"/>
  <c r="L21" i="11"/>
  <c r="L19" i="11"/>
  <c r="L18" i="11"/>
  <c r="L17" i="11"/>
  <c r="L84" i="12"/>
  <c r="L83" i="12"/>
  <c r="L81" i="12"/>
  <c r="L80" i="12"/>
  <c r="L78" i="12"/>
  <c r="L77" i="12"/>
  <c r="L76" i="12"/>
  <c r="L75" i="12"/>
  <c r="L74" i="12"/>
  <c r="L73" i="12"/>
  <c r="L71" i="12"/>
  <c r="L70" i="12"/>
  <c r="L69" i="12"/>
  <c r="L68" i="12"/>
  <c r="L66" i="12"/>
  <c r="L65" i="12"/>
  <c r="L64" i="12"/>
  <c r="L63" i="12"/>
  <c r="L61" i="12"/>
  <c r="L60" i="12"/>
  <c r="L59" i="12"/>
  <c r="L58" i="12"/>
  <c r="L57" i="12"/>
  <c r="L56" i="12"/>
  <c r="L55" i="12"/>
  <c r="L53" i="12"/>
  <c r="L52" i="12"/>
  <c r="L51" i="12"/>
  <c r="L50" i="12"/>
  <c r="L49" i="12"/>
  <c r="L48" i="12"/>
  <c r="L47" i="12"/>
  <c r="L46" i="12"/>
  <c r="L44" i="12"/>
  <c r="L43" i="12"/>
  <c r="L42" i="12"/>
  <c r="L41" i="12"/>
  <c r="L40" i="12"/>
  <c r="L39" i="12"/>
  <c r="L38" i="12"/>
  <c r="L37" i="12"/>
  <c r="L34" i="12"/>
  <c r="L33" i="12"/>
  <c r="L31" i="12"/>
  <c r="L30" i="12"/>
  <c r="L29" i="12"/>
  <c r="L28" i="12"/>
  <c r="L26" i="12"/>
  <c r="L25" i="12"/>
  <c r="L21" i="12"/>
  <c r="L19" i="12"/>
  <c r="L18" i="12"/>
  <c r="L17" i="12"/>
  <c r="L36" i="11"/>
  <c r="L35" i="11"/>
  <c r="L32" i="11"/>
  <c r="L27" i="11"/>
  <c r="L24" i="11"/>
  <c r="L23" i="11"/>
  <c r="L22" i="11"/>
  <c r="L20" i="11"/>
  <c r="L16" i="11"/>
  <c r="L15" i="11"/>
  <c r="L22" i="12"/>
  <c r="L36" i="12"/>
  <c r="L35" i="12"/>
  <c r="L32" i="12"/>
  <c r="L27" i="12"/>
  <c r="L24" i="12"/>
  <c r="L23" i="12"/>
  <c r="L16" i="12"/>
  <c r="L15" i="12"/>
  <c r="L85" i="11" l="1"/>
  <c r="L86" i="11" s="1"/>
  <c r="L87" i="11" s="1"/>
  <c r="L85" i="12"/>
  <c r="L88" i="12" s="1"/>
  <c r="L89" i="12" s="1"/>
  <c r="L90" i="12" s="1"/>
</calcChain>
</file>

<file path=xl/sharedStrings.xml><?xml version="1.0" encoding="utf-8"?>
<sst xmlns="http://schemas.openxmlformats.org/spreadsheetml/2006/main" count="1007" uniqueCount="163">
  <si>
    <t>Razon Social:</t>
  </si>
  <si>
    <t>Domicilio:</t>
  </si>
  <si>
    <t>Teléfono/Fax:</t>
  </si>
  <si>
    <t>Contacto:</t>
  </si>
  <si>
    <t>U/M</t>
  </si>
  <si>
    <t>CANTIDAD</t>
  </si>
  <si>
    <t>DESCRIPCION</t>
  </si>
  <si>
    <t>COTIZADO</t>
  </si>
  <si>
    <t>FORMA DE PAGO</t>
  </si>
  <si>
    <t>ANTICIPO</t>
  </si>
  <si>
    <t>ITEM</t>
  </si>
  <si>
    <t>CONDICIONES GENERALES:</t>
  </si>
  <si>
    <t>MONEDA</t>
  </si>
  <si>
    <t>RETENCION POR GARANTIA (5%)</t>
  </si>
  <si>
    <t>FIANZA DE FIEL CUMPLIMIENTO (10%)</t>
  </si>
  <si>
    <t>Prec. Total</t>
  </si>
  <si>
    <t>Prec. 
Unit.</t>
  </si>
  <si>
    <t>DATOS DEL OFERTANTE:</t>
  </si>
  <si>
    <t>Fecha de
versión</t>
  </si>
  <si>
    <t>RV.00</t>
  </si>
  <si>
    <t>PLAZO DE EJECUCION TRABAJOS EN OBRA (DIAS)</t>
  </si>
  <si>
    <t>IMPORTE SIN IGV</t>
  </si>
  <si>
    <t>PLANTILLA DE PRESUPUESTO</t>
  </si>
  <si>
    <t>Obra: Defensas Ribereñas Río Lacramarca</t>
  </si>
  <si>
    <t>Dirección: Nuevo Chimbote - Ancash</t>
  </si>
  <si>
    <t>FECHA LIMITE
ENTREGA OFERTA:</t>
  </si>
  <si>
    <t>COSTO DIRECTO</t>
  </si>
  <si>
    <t>GASTOS GENERALES</t>
  </si>
  <si>
    <t>UTILIDADES</t>
  </si>
  <si>
    <t>GLB</t>
  </si>
  <si>
    <t>SUB TOTAL</t>
  </si>
  <si>
    <t>IGV</t>
  </si>
  <si>
    <t>IMPORTE TOTAL</t>
  </si>
  <si>
    <t>SUBPROYECTO A4 - PAMPA DEL TORO</t>
  </si>
  <si>
    <t>DEFENSAS RIBEREÑAS</t>
  </si>
  <si>
    <t>OBRAS PRELIMINARES</t>
  </si>
  <si>
    <t>1.01.01</t>
  </si>
  <si>
    <t>1.01.02</t>
  </si>
  <si>
    <t>1.01.03</t>
  </si>
  <si>
    <t>1.02.01</t>
  </si>
  <si>
    <t>1.02.02</t>
  </si>
  <si>
    <t>TRABAJOS PRELIMINARES</t>
  </si>
  <si>
    <t>CARTEL DE IDENTIFICACIÓN OBRA 4.80 x 3.60 m.</t>
  </si>
  <si>
    <t>INSTALACIONES PROVISIONALES PARA LA OBRA</t>
  </si>
  <si>
    <t>MANTENIMIENTO DE TRÁNSITO Y SEGURIDAD VIAL</t>
  </si>
  <si>
    <t>MOVILIZACIÓN Y DESMOVILIZACIÓN DE EQUIPOS</t>
  </si>
  <si>
    <t>TOPOGRAFÍA Y GEOREFERENCIACIÓN</t>
  </si>
  <si>
    <t>MEJORAMIENTO DE VIAS EXISTENTES</t>
  </si>
  <si>
    <t>1.03.01</t>
  </si>
  <si>
    <t>MOVIMIENTO DE TIERRAS</t>
  </si>
  <si>
    <t>1.03.01.01</t>
  </si>
  <si>
    <t>ROCE Y LIMPIEZA DE MALEZA</t>
  </si>
  <si>
    <t>1.03.02</t>
  </si>
  <si>
    <t>REPOSICION DE ESTRUCTURAS</t>
  </si>
  <si>
    <t>DEMOLICIÓN DE ESTRUCTURAS EXISTENTES</t>
  </si>
  <si>
    <t>REPOSICIÓN DE PASE DE AGUA TUBERÍA HDPE Ø=36"</t>
  </si>
  <si>
    <t>REPOSICIÓN DE PASE DE AGUA TUBERÍA HDPE Ø=24"</t>
  </si>
  <si>
    <t>SUMINISTRO Y MONTAJE DE LOSAS DE C°A° 1.6mx1.0mx0.20m EN PASE DE AGUA</t>
  </si>
  <si>
    <t>1.03.02.01</t>
  </si>
  <si>
    <t>ESTRUCTURAS DE CONCRETO</t>
  </si>
  <si>
    <t>1.03.03</t>
  </si>
  <si>
    <t>CONCRETO 175 Kg/Cm2</t>
  </si>
  <si>
    <t>ENCOFRADO Y DESENCOFRADO NORMAL</t>
  </si>
  <si>
    <t>DIQUES Y PROTECCIÓN DE CAUCE CON ENROCADO</t>
  </si>
  <si>
    <t>DIQUE DE TIERRA COMPACTADA A4-PT-D-05</t>
  </si>
  <si>
    <t>DESBROCE Y LIMPIEZA EN ZONA NO BOSCOSA</t>
  </si>
  <si>
    <t>EXCAVACIÓN EN TERRENO NATURAL CON EQUIPO</t>
  </si>
  <si>
    <t>PERFILADO Y COMPACTACIÓN EN ZONA DE CORTE</t>
  </si>
  <si>
    <t>CONFORMACIÓN DE CUERPO DE DIQUE</t>
  </si>
  <si>
    <t>CONFORMACIÓN DE MATERIAL GRANULAR EN CORONA DE DIQUE</t>
  </si>
  <si>
    <t>GEOTEXTIL NO TEJIDO 400 G/M2, INC. COLOCACIÓN</t>
  </si>
  <si>
    <t>COLOCACION Y ACOMODO DE ROCA EN UÑA DE DIQUE</t>
  </si>
  <si>
    <t>COLOCACION Y ACOMODO DE ROCA EN TALUD DE DIQUE</t>
  </si>
  <si>
    <t>DIQUE DE TIERRA COMPACTADA A4-PT-D-04</t>
  </si>
  <si>
    <t>PROTECCION DE TALUDES</t>
  </si>
  <si>
    <t>RELLENO ESTRUCTURAL CON MATERIAL PROPIO</t>
  </si>
  <si>
    <t>REPOSICIÓN DE CAMINO DE ACCESO A4-RC-1</t>
  </si>
  <si>
    <t>EXCAVACIÓN EN MATERIAL SUELTO CON EQUIPO</t>
  </si>
  <si>
    <t>MATERIAL AFIRMADO e=25 cm</t>
  </si>
  <si>
    <t>PROTECCION DEL CAUCE CON ENROCADO</t>
  </si>
  <si>
    <t>PERFILADO Y COMPACTACIÓN CON EQUIPO DE FONDO DE EXCAVACIÓN</t>
  </si>
  <si>
    <t>COLOCACION DE ROCA EN CAUCE</t>
  </si>
  <si>
    <t>TRANSPORTE DE MATERIAL</t>
  </si>
  <si>
    <t>TRANPORTE DE MATERIAL GRANULAR PARA DISTANCIAS &lt;1KM</t>
  </si>
  <si>
    <t>TRANPORTE DE MATERIAL GRANULAR PARA DISTANCIAS &gt;1KM</t>
  </si>
  <si>
    <t>TRANPORTE DE ROCA PARA DISTANCIAS &lt;1KM</t>
  </si>
  <si>
    <t>TRANPORTE DE ROCA PARA DISTANCIAS &gt;1KM</t>
  </si>
  <si>
    <t>TRANPORTE DE MATERIAL EXCEDENTE PARA DISTANCIAS &lt;1KM</t>
  </si>
  <si>
    <t>TRANPORTE DE MATERIAL EXCEDENTE PARA DISTANCIAS &gt;1KM</t>
  </si>
  <si>
    <t>PROGRAMA DE CIERRE DE OBRA</t>
  </si>
  <si>
    <t>ACONDICIONAMIENTO DE DEPOSITOS DE MATERIALES EXCEDENTES (DME)</t>
  </si>
  <si>
    <t>RESTAURACIÓN DE ÁREAS DE INSTALACIONES PROVISIONALES</t>
  </si>
  <si>
    <t>SEGURIDAD Y SALUD OCUPACIONAL</t>
  </si>
  <si>
    <t>IMPLEMENTACIÓN DEL PLAN PARA LA VIGILANCIA, PREVENCIÓN Y CONTROL DE COVID-19 EN EL TRABAJO</t>
  </si>
  <si>
    <t>und</t>
  </si>
  <si>
    <t>glb</t>
  </si>
  <si>
    <t>mes</t>
  </si>
  <si>
    <t>m2</t>
  </si>
  <si>
    <t>km</t>
  </si>
  <si>
    <t>m3</t>
  </si>
  <si>
    <t>M</t>
  </si>
  <si>
    <t>m3·km</t>
  </si>
  <si>
    <t>1.04.01</t>
  </si>
  <si>
    <t>1.04.01.01</t>
  </si>
  <si>
    <t>1.04.01.02</t>
  </si>
  <si>
    <t>1.04.01.03</t>
  </si>
  <si>
    <t>1.04.01.04</t>
  </si>
  <si>
    <t>1.04.01.05</t>
  </si>
  <si>
    <t>1.04.01.06</t>
  </si>
  <si>
    <t>1.04.01.07</t>
  </si>
  <si>
    <t>1.04.01.08</t>
  </si>
  <si>
    <t>1.04.02</t>
  </si>
  <si>
    <t>1.04.02.01</t>
  </si>
  <si>
    <t>1.04.02.02</t>
  </si>
  <si>
    <t>1.04.02.03</t>
  </si>
  <si>
    <t>1.04.02.04</t>
  </si>
  <si>
    <t>1.04.02.05</t>
  </si>
  <si>
    <t>1.04.02.06</t>
  </si>
  <si>
    <t>1.04.02.07</t>
  </si>
  <si>
    <t>1.04.02.08</t>
  </si>
  <si>
    <t>1.04.03</t>
  </si>
  <si>
    <t>1.04.03.01</t>
  </si>
  <si>
    <t>1.04.03.02</t>
  </si>
  <si>
    <t>1.04.03.03</t>
  </si>
  <si>
    <t>1.04.03.04</t>
  </si>
  <si>
    <t>1.04.03.05</t>
  </si>
  <si>
    <t>1.04.03.06</t>
  </si>
  <si>
    <t>1.04.03.07</t>
  </si>
  <si>
    <t>1.05.01</t>
  </si>
  <si>
    <t>1.05.02</t>
  </si>
  <si>
    <t>1.05.03</t>
  </si>
  <si>
    <t>1.05.04</t>
  </si>
  <si>
    <t>1.06.01</t>
  </si>
  <si>
    <t>1.06.02</t>
  </si>
  <si>
    <t>1.06.03</t>
  </si>
  <si>
    <t>1.06.04</t>
  </si>
  <si>
    <t>1.07.01</t>
  </si>
  <si>
    <t>1.07.02</t>
  </si>
  <si>
    <t>1.07.03</t>
  </si>
  <si>
    <t>1.07.04</t>
  </si>
  <si>
    <t>1.07.05</t>
  </si>
  <si>
    <t>1.07.06</t>
  </si>
  <si>
    <t>1.08.01</t>
  </si>
  <si>
    <t>1.08.02</t>
  </si>
  <si>
    <t>1.09.01</t>
  </si>
  <si>
    <t>1.09.02</t>
  </si>
  <si>
    <t>1.03.01.02</t>
  </si>
  <si>
    <t>1.03.02.02</t>
  </si>
  <si>
    <t>1.03.02.03</t>
  </si>
  <si>
    <t>1.03.02.04</t>
  </si>
  <si>
    <t>1.03.03.01</t>
  </si>
  <si>
    <t>1.03.03.02</t>
  </si>
  <si>
    <t>OFERTADO</t>
  </si>
  <si>
    <t>TOTAL</t>
  </si>
  <si>
    <t>CONSORCIO LACRAMARCA1</t>
  </si>
  <si>
    <t>AV.ENTRE LA AVENIDA 14 DE SANTO DOMINGO Y LA AVENIDA PRINCIPAL MZA. A LOTE. 22 URB. ROSEDAL DE SANTO DOMIGO LIMA - LIMA - CARABAYLLO</t>
  </si>
  <si>
    <t>45 DÍAS</t>
  </si>
  <si>
    <t>SOLES</t>
  </si>
  <si>
    <t>NO SE SOLICITARÁ</t>
  </si>
  <si>
    <t>RV.01</t>
  </si>
  <si>
    <t>30 DÍAS CALENDARIO</t>
  </si>
  <si>
    <t>SI ACEPTO</t>
  </si>
  <si>
    <t>SI CARTA FIANZA COOPAC NIVEL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</si>
</sst>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 * #,##0.00_ ;_ * \-#,##0.00_ ;_ * &quot;-&quot;??_ ;_ @_ "/>
    <numFmt numFmtId="165" formatCode="_(* #,##0.00_);_(* \(#,##0.00\);_(* &quot;-&quot;??_);_(@_)"/>
    <numFmt numFmtId="166" formatCode="_(&quot;S/.&quot;\ * #,##0.00_);_(&quot;S/.&quot;\ * \(#,##0.00\);_(&quot;S/.&quot;\ * &quot;-&quot;??_);_(@_)"/>
    <numFmt numFmtId="167" formatCode="_ [$€-2]* #,##0.00_ ;_ [$€-2]* \-#,##0.00_ ;_ [$€-2]* &quot;-&quot;??_ "/>
  </numFmts>
  <fonts count="7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8"/>
      <color theme="1"/>
      <name val="Calibri"/>
      <family val="2"/>
      <scheme val="minor"/>
    </font>
    <font>
      <sz val="9"/>
      <color indexed="10"/>
      <name val="Geneva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indexed="8"/>
      <name val="Arial"/>
      <family val="2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006100"/>
      <name val="Calibri"/>
      <family val="2"/>
      <scheme val="minor"/>
    </font>
    <font>
      <b/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A7D00"/>
      <name val="Calibri"/>
      <family val="2"/>
      <scheme val="minor"/>
    </font>
    <font>
      <sz val="14"/>
      <color rgb="FF3F3F76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b/>
      <sz val="14"/>
      <color rgb="FF3F3F3F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sz val="10"/>
      <name val="Helv"/>
      <family val="2"/>
    </font>
    <font>
      <b/>
      <u/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10"/>
      <name val="Arial Narrow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sz val="11"/>
      <name val="Arial Narrow"/>
      <family val="2"/>
    </font>
    <font>
      <b/>
      <sz val="11"/>
      <name val="Arial Narrow"/>
      <family val="2"/>
    </font>
    <font>
      <sz val="8"/>
      <color indexed="56"/>
      <name val="Arial Narrow"/>
      <family val="2"/>
    </font>
    <font>
      <sz val="11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u/>
      <sz val="11"/>
      <color theme="10"/>
      <name val="Calibri"/>
      <family val="2"/>
      <scheme val="minor"/>
    </font>
    <font>
      <b/>
      <sz val="36"/>
      <name val="Arial"/>
      <family val="2"/>
    </font>
    <font>
      <b/>
      <u/>
      <sz val="14"/>
      <color theme="0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b/>
      <sz val="16"/>
      <color theme="0"/>
      <name val="Arial"/>
      <family val="2"/>
    </font>
    <font>
      <b/>
      <u/>
      <sz val="12"/>
      <name val="Arial"/>
      <family val="2"/>
    </font>
    <font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b/>
      <i/>
      <sz val="11"/>
      <name val="Arial"/>
      <family val="2"/>
    </font>
    <font>
      <b/>
      <sz val="12"/>
      <color theme="1"/>
      <name val="Arial"/>
      <family val="2"/>
    </font>
    <font>
      <b/>
      <u/>
      <sz val="18"/>
      <color theme="0"/>
      <name val="Calibri"/>
      <family val="2"/>
      <scheme val="minor"/>
    </font>
    <font>
      <sz val="16"/>
      <name val="Arial"/>
      <family val="2"/>
    </font>
    <font>
      <b/>
      <sz val="18"/>
      <color rgb="FF29327B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u/>
      <sz val="16"/>
      <color theme="0"/>
      <name val="Arial"/>
      <family val="2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rgb="FF000000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4"/>
      <name val="Arial"/>
      <family val="2"/>
    </font>
    <font>
      <sz val="18"/>
      <name val="Arial"/>
      <family val="2"/>
    </font>
    <font>
      <sz val="14"/>
      <color theme="1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5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</borders>
  <cellStyleXfs count="21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164" fontId="21" fillId="0" borderId="0" applyFont="0" applyFill="0" applyBorder="0" applyAlignment="0" applyProtection="0"/>
    <xf numFmtId="0" fontId="19" fillId="0" borderId="0"/>
    <xf numFmtId="167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/>
    <xf numFmtId="0" fontId="23" fillId="0" borderId="0"/>
    <xf numFmtId="0" fontId="19" fillId="0" borderId="0" applyFill="0" applyBorder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 applyFill="0" applyBorder="0"/>
    <xf numFmtId="0" fontId="18" fillId="0" borderId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1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1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3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1" fillId="11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1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1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7" fillId="12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17" fillId="16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17" fillId="20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17" fillId="24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7" fillId="2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7" fillId="3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6" fillId="2" borderId="0" applyNumberFormat="0" applyBorder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11" fillId="6" borderId="4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13" fillId="7" borderId="7" applyNumberFormat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12" fillId="0" borderId="6" applyNumberFormat="0" applyFill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17" fillId="9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17" fillId="13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17" fillId="17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17" fillId="21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17" fillId="25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7" fillId="29" borderId="0" applyNumberFormat="0" applyBorder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9" fillId="5" borderId="4" applyNumberFormat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7" fillId="3" borderId="0" applyNumberFormat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8" fillId="4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8" fillId="0" borderId="0"/>
    <xf numFmtId="0" fontId="26" fillId="0" borderId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10" fillId="6" borderId="5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16" fillId="0" borderId="9" applyNumberFormat="0" applyFill="0" applyAlignment="0" applyProtection="0"/>
    <xf numFmtId="0" fontId="19" fillId="0" borderId="0"/>
    <xf numFmtId="0" fontId="19" fillId="0" borderId="0"/>
    <xf numFmtId="0" fontId="44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54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10">
    <xf numFmtId="0" fontId="0" fillId="0" borderId="0" xfId="0"/>
    <xf numFmtId="0" fontId="19" fillId="0" borderId="19" xfId="33" applyBorder="1"/>
    <xf numFmtId="0" fontId="38" fillId="0" borderId="0" xfId="33" applyFont="1"/>
    <xf numFmtId="0" fontId="19" fillId="0" borderId="35" xfId="33" applyBorder="1"/>
    <xf numFmtId="0" fontId="45" fillId="0" borderId="0" xfId="33" applyFont="1"/>
    <xf numFmtId="0" fontId="46" fillId="0" borderId="0" xfId="33" applyFont="1" applyAlignment="1">
      <alignment horizontal="left"/>
    </xf>
    <xf numFmtId="0" fontId="19" fillId="0" borderId="0" xfId="33" applyAlignment="1">
      <alignment horizontal="center"/>
    </xf>
    <xf numFmtId="0" fontId="19" fillId="0" borderId="0" xfId="33"/>
    <xf numFmtId="0" fontId="41" fillId="0" borderId="0" xfId="33" applyFont="1"/>
    <xf numFmtId="0" fontId="38" fillId="0" borderId="0" xfId="33" applyFont="1" applyAlignment="1">
      <alignment vertical="center" wrapText="1"/>
    </xf>
    <xf numFmtId="0" fontId="41" fillId="0" borderId="0" xfId="33" applyFont="1" applyAlignment="1">
      <alignment horizontal="center" vertical="center" wrapText="1"/>
    </xf>
    <xf numFmtId="0" fontId="41" fillId="0" borderId="0" xfId="33" applyFont="1" applyAlignment="1">
      <alignment vertical="center" wrapText="1"/>
    </xf>
    <xf numFmtId="0" fontId="19" fillId="0" borderId="0" xfId="33" applyAlignment="1">
      <alignment horizontal="center" vertical="center" wrapText="1"/>
    </xf>
    <xf numFmtId="0" fontId="19" fillId="0" borderId="0" xfId="33" applyAlignment="1">
      <alignment vertical="center" wrapText="1"/>
    </xf>
    <xf numFmtId="0" fontId="19" fillId="0" borderId="0" xfId="33" applyAlignment="1">
      <alignment horizontal="left" indent="1"/>
    </xf>
    <xf numFmtId="0" fontId="38" fillId="0" borderId="0" xfId="33" applyFont="1" applyAlignment="1">
      <alignment vertical="center"/>
    </xf>
    <xf numFmtId="0" fontId="19" fillId="0" borderId="0" xfId="33" applyAlignment="1">
      <alignment vertical="center"/>
    </xf>
    <xf numFmtId="0" fontId="41" fillId="0" borderId="0" xfId="33" applyFont="1" applyAlignment="1">
      <alignment horizontal="right"/>
    </xf>
    <xf numFmtId="0" fontId="41" fillId="0" borderId="0" xfId="33" applyFont="1" applyAlignment="1">
      <alignment horizontal="right" vertical="center"/>
    </xf>
    <xf numFmtId="0" fontId="19" fillId="0" borderId="0" xfId="33" applyAlignment="1">
      <alignment horizontal="center" vertical="center"/>
    </xf>
    <xf numFmtId="0" fontId="47" fillId="0" borderId="0" xfId="33" applyFont="1"/>
    <xf numFmtId="0" fontId="42" fillId="0" borderId="0" xfId="33" applyFont="1"/>
    <xf numFmtId="0" fontId="49" fillId="0" borderId="0" xfId="33" applyFont="1" applyAlignment="1">
      <alignment horizontal="left"/>
    </xf>
    <xf numFmtId="0" fontId="49" fillId="0" borderId="15" xfId="33" applyFont="1" applyBorder="1" applyAlignment="1">
      <alignment horizontal="left"/>
    </xf>
    <xf numFmtId="0" fontId="40" fillId="0" borderId="16" xfId="33" applyFont="1" applyBorder="1" applyAlignment="1">
      <alignment horizontal="center"/>
    </xf>
    <xf numFmtId="0" fontId="40" fillId="0" borderId="17" xfId="33" applyFont="1" applyBorder="1" applyAlignment="1">
      <alignment horizontal="centerContinuous"/>
    </xf>
    <xf numFmtId="0" fontId="51" fillId="0" borderId="17" xfId="0" applyFont="1" applyBorder="1"/>
    <xf numFmtId="0" fontId="40" fillId="0" borderId="17" xfId="33" applyFont="1" applyBorder="1" applyAlignment="1">
      <alignment horizontal="center"/>
    </xf>
    <xf numFmtId="0" fontId="40" fillId="0" borderId="18" xfId="33" applyFont="1" applyBorder="1" applyAlignment="1">
      <alignment horizontal="center"/>
    </xf>
    <xf numFmtId="0" fontId="19" fillId="0" borderId="19" xfId="33" applyBorder="1" applyAlignment="1">
      <alignment vertical="center"/>
    </xf>
    <xf numFmtId="0" fontId="40" fillId="0" borderId="0" xfId="33" applyFont="1"/>
    <xf numFmtId="0" fontId="19" fillId="0" borderId="15" xfId="33" applyBorder="1"/>
    <xf numFmtId="0" fontId="40" fillId="0" borderId="0" xfId="33" applyFont="1" applyAlignment="1">
      <alignment vertical="center"/>
    </xf>
    <xf numFmtId="0" fontId="40" fillId="0" borderId="0" xfId="33" applyFont="1" applyAlignment="1">
      <alignment horizontal="left" vertical="center"/>
    </xf>
    <xf numFmtId="0" fontId="19" fillId="0" borderId="34" xfId="33" applyBorder="1"/>
    <xf numFmtId="0" fontId="40" fillId="0" borderId="35" xfId="33" applyFont="1" applyBorder="1" applyAlignment="1">
      <alignment horizontal="left"/>
    </xf>
    <xf numFmtId="0" fontId="19" fillId="0" borderId="35" xfId="33" applyBorder="1" applyAlignment="1">
      <alignment horizontal="left"/>
    </xf>
    <xf numFmtId="0" fontId="19" fillId="0" borderId="36" xfId="33" applyBorder="1"/>
    <xf numFmtId="0" fontId="54" fillId="0" borderId="19" xfId="216" applyFill="1" applyBorder="1" applyAlignment="1">
      <alignment horizontal="left"/>
    </xf>
    <xf numFmtId="0" fontId="45" fillId="0" borderId="0" xfId="33" applyFont="1" applyAlignment="1">
      <alignment vertical="center"/>
    </xf>
    <xf numFmtId="0" fontId="49" fillId="0" borderId="0" xfId="33" applyFont="1" applyAlignment="1">
      <alignment horizontal="center" vertical="center"/>
    </xf>
    <xf numFmtId="0" fontId="49" fillId="0" borderId="15" xfId="33" applyFont="1" applyBorder="1" applyAlignment="1">
      <alignment horizontal="center" vertical="center"/>
    </xf>
    <xf numFmtId="0" fontId="46" fillId="0" borderId="0" xfId="33" applyFont="1" applyAlignment="1">
      <alignment horizontal="left" vertical="center"/>
    </xf>
    <xf numFmtId="0" fontId="51" fillId="0" borderId="0" xfId="0" applyFont="1"/>
    <xf numFmtId="0" fontId="57" fillId="35" borderId="16" xfId="33" applyFont="1" applyFill="1" applyBorder="1" applyAlignment="1">
      <alignment horizontal="center" vertical="center"/>
    </xf>
    <xf numFmtId="0" fontId="57" fillId="35" borderId="40" xfId="33" applyFont="1" applyFill="1" applyBorder="1" applyAlignment="1">
      <alignment horizontal="center" vertical="center" wrapText="1"/>
    </xf>
    <xf numFmtId="0" fontId="48" fillId="0" borderId="0" xfId="33" applyFont="1"/>
    <xf numFmtId="0" fontId="59" fillId="35" borderId="40" xfId="33" applyFont="1" applyFill="1" applyBorder="1" applyAlignment="1">
      <alignment horizontal="centerContinuous" vertical="center" wrapText="1"/>
    </xf>
    <xf numFmtId="0" fontId="59" fillId="35" borderId="18" xfId="33" applyFont="1" applyFill="1" applyBorder="1" applyAlignment="1">
      <alignment horizontal="centerContinuous" vertical="center"/>
    </xf>
    <xf numFmtId="0" fontId="23" fillId="0" borderId="38" xfId="0" applyFont="1" applyBorder="1" applyAlignment="1">
      <alignment horizontal="center" vertical="center"/>
    </xf>
    <xf numFmtId="0" fontId="61" fillId="0" borderId="33" xfId="0" applyFont="1" applyBorder="1" applyAlignment="1">
      <alignment horizontal="center" vertical="center" wrapText="1"/>
    </xf>
    <xf numFmtId="0" fontId="61" fillId="0" borderId="39" xfId="0" applyFont="1" applyBorder="1" applyAlignment="1">
      <alignment horizontal="center" vertical="center" wrapText="1"/>
    </xf>
    <xf numFmtId="4" fontId="43" fillId="0" borderId="25" xfId="33" applyNumberFormat="1" applyFont="1" applyBorder="1" applyAlignment="1">
      <alignment vertical="center" wrapText="1"/>
    </xf>
    <xf numFmtId="4" fontId="43" fillId="0" borderId="37" xfId="33" applyNumberFormat="1" applyFont="1" applyBorder="1" applyAlignment="1">
      <alignment vertical="center" wrapText="1"/>
    </xf>
    <xf numFmtId="4" fontId="66" fillId="0" borderId="42" xfId="33" applyNumberFormat="1" applyFont="1" applyBorder="1" applyAlignment="1">
      <alignment vertical="center" wrapText="1"/>
    </xf>
    <xf numFmtId="0" fontId="23" fillId="0" borderId="43" xfId="0" applyFont="1" applyBorder="1" applyAlignment="1">
      <alignment horizontal="center" vertical="center"/>
    </xf>
    <xf numFmtId="0" fontId="61" fillId="0" borderId="44" xfId="0" applyFont="1" applyBorder="1" applyAlignment="1">
      <alignment horizontal="center" vertical="center" wrapText="1"/>
    </xf>
    <xf numFmtId="0" fontId="61" fillId="0" borderId="45" xfId="0" applyFont="1" applyBorder="1" applyAlignment="1">
      <alignment horizontal="center" vertical="center" wrapText="1"/>
    </xf>
    <xf numFmtId="4" fontId="43" fillId="0" borderId="46" xfId="33" applyNumberFormat="1" applyFont="1" applyBorder="1" applyAlignment="1">
      <alignment vertical="center" wrapText="1"/>
    </xf>
    <xf numFmtId="4" fontId="43" fillId="0" borderId="47" xfId="33" applyNumberFormat="1" applyFont="1" applyBorder="1" applyAlignment="1">
      <alignment vertical="center" wrapText="1"/>
    </xf>
    <xf numFmtId="0" fontId="19" fillId="0" borderId="53" xfId="33" applyBorder="1"/>
    <xf numFmtId="0" fontId="61" fillId="0" borderId="39" xfId="215" applyNumberFormat="1" applyFont="1" applyFill="1" applyBorder="1" applyAlignment="1">
      <alignment vertical="center" wrapText="1"/>
    </xf>
    <xf numFmtId="14" fontId="41" fillId="0" borderId="35" xfId="33" applyNumberFormat="1" applyFont="1" applyBorder="1" applyAlignment="1">
      <alignment wrapText="1"/>
    </xf>
    <xf numFmtId="14" fontId="67" fillId="0" borderId="15" xfId="216" applyNumberFormat="1" applyFont="1" applyFill="1" applyBorder="1" applyAlignment="1">
      <alignment horizontal="center" vertical="center"/>
    </xf>
    <xf numFmtId="0" fontId="61" fillId="0" borderId="39" xfId="215" applyNumberFormat="1" applyFont="1" applyFill="1" applyBorder="1" applyAlignment="1">
      <alignment horizontal="center" vertical="center" wrapText="1"/>
    </xf>
    <xf numFmtId="0" fontId="64" fillId="36" borderId="38" xfId="0" applyFont="1" applyFill="1" applyBorder="1" applyAlignment="1">
      <alignment horizontal="center" vertical="center"/>
    </xf>
    <xf numFmtId="0" fontId="61" fillId="36" borderId="33" xfId="0" applyFont="1" applyFill="1" applyBorder="1" applyAlignment="1">
      <alignment horizontal="center" vertical="center" wrapText="1"/>
    </xf>
    <xf numFmtId="0" fontId="61" fillId="36" borderId="39" xfId="0" applyFont="1" applyFill="1" applyBorder="1" applyAlignment="1">
      <alignment horizontal="center" vertical="center" wrapText="1"/>
    </xf>
    <xf numFmtId="0" fontId="61" fillId="36" borderId="39" xfId="215" applyNumberFormat="1" applyFont="1" applyFill="1" applyBorder="1" applyAlignment="1">
      <alignment vertical="center" wrapText="1"/>
    </xf>
    <xf numFmtId="4" fontId="43" fillId="36" borderId="25" xfId="33" applyNumberFormat="1" applyFont="1" applyFill="1" applyBorder="1" applyAlignment="1">
      <alignment vertical="center" wrapText="1"/>
    </xf>
    <xf numFmtId="4" fontId="43" fillId="36" borderId="37" xfId="33" applyNumberFormat="1" applyFont="1" applyFill="1" applyBorder="1" applyAlignment="1">
      <alignment vertical="center" wrapText="1"/>
    </xf>
    <xf numFmtId="0" fontId="51" fillId="0" borderId="38" xfId="0" applyFont="1" applyBorder="1" applyAlignment="1">
      <alignment horizontal="center" vertical="center"/>
    </xf>
    <xf numFmtId="0" fontId="64" fillId="37" borderId="38" xfId="0" applyFont="1" applyFill="1" applyBorder="1" applyAlignment="1">
      <alignment horizontal="center" vertical="center"/>
    </xf>
    <xf numFmtId="0" fontId="73" fillId="37" borderId="33" xfId="0" applyFont="1" applyFill="1" applyBorder="1" applyAlignment="1">
      <alignment horizontal="center" vertical="center" wrapText="1"/>
    </xf>
    <xf numFmtId="0" fontId="73" fillId="37" borderId="39" xfId="0" applyFont="1" applyFill="1" applyBorder="1" applyAlignment="1">
      <alignment horizontal="center" vertical="center" wrapText="1"/>
    </xf>
    <xf numFmtId="0" fontId="73" fillId="37" borderId="39" xfId="215" applyNumberFormat="1" applyFont="1" applyFill="1" applyBorder="1" applyAlignment="1">
      <alignment vertical="center" wrapText="1"/>
    </xf>
    <xf numFmtId="4" fontId="52" fillId="37" borderId="25" xfId="33" applyNumberFormat="1" applyFont="1" applyFill="1" applyBorder="1" applyAlignment="1">
      <alignment vertical="center" wrapText="1"/>
    </xf>
    <xf numFmtId="4" fontId="52" fillId="37" borderId="37" xfId="33" applyNumberFormat="1" applyFont="1" applyFill="1" applyBorder="1" applyAlignment="1">
      <alignment vertical="center" wrapText="1"/>
    </xf>
    <xf numFmtId="0" fontId="75" fillId="0" borderId="38" xfId="0" applyFont="1" applyBorder="1" applyAlignment="1">
      <alignment horizontal="center" vertical="center"/>
    </xf>
    <xf numFmtId="0" fontId="61" fillId="37" borderId="33" xfId="0" applyFont="1" applyFill="1" applyBorder="1" applyAlignment="1">
      <alignment horizontal="center" vertical="center" wrapText="1"/>
    </xf>
    <xf numFmtId="0" fontId="61" fillId="37" borderId="39" xfId="0" applyFont="1" applyFill="1" applyBorder="1" applyAlignment="1">
      <alignment horizontal="center" vertical="center" wrapText="1"/>
    </xf>
    <xf numFmtId="4" fontId="43" fillId="37" borderId="25" xfId="33" applyNumberFormat="1" applyFont="1" applyFill="1" applyBorder="1" applyAlignment="1">
      <alignment vertical="center" wrapText="1"/>
    </xf>
    <xf numFmtId="4" fontId="43" fillId="37" borderId="37" xfId="33" applyNumberFormat="1" applyFont="1" applyFill="1" applyBorder="1" applyAlignment="1">
      <alignment vertical="center" wrapText="1"/>
    </xf>
    <xf numFmtId="0" fontId="74" fillId="38" borderId="38" xfId="0" applyFont="1" applyFill="1" applyBorder="1" applyAlignment="1">
      <alignment horizontal="center" vertical="center"/>
    </xf>
    <xf numFmtId="0" fontId="73" fillId="38" borderId="33" xfId="0" applyFont="1" applyFill="1" applyBorder="1" applyAlignment="1">
      <alignment horizontal="center" vertical="center" wrapText="1"/>
    </xf>
    <xf numFmtId="0" fontId="73" fillId="38" borderId="39" xfId="0" applyFont="1" applyFill="1" applyBorder="1" applyAlignment="1">
      <alignment horizontal="center" vertical="center" wrapText="1"/>
    </xf>
    <xf numFmtId="4" fontId="52" fillId="38" borderId="25" xfId="33" applyNumberFormat="1" applyFont="1" applyFill="1" applyBorder="1" applyAlignment="1">
      <alignment vertical="center" wrapText="1"/>
    </xf>
    <xf numFmtId="4" fontId="52" fillId="38" borderId="37" xfId="33" applyNumberFormat="1" applyFont="1" applyFill="1" applyBorder="1" applyAlignment="1">
      <alignment vertical="center" wrapText="1"/>
    </xf>
    <xf numFmtId="0" fontId="64" fillId="38" borderId="38" xfId="0" applyFont="1" applyFill="1" applyBorder="1" applyAlignment="1">
      <alignment horizontal="center" vertical="center"/>
    </xf>
    <xf numFmtId="4" fontId="76" fillId="0" borderId="42" xfId="33" applyNumberFormat="1" applyFont="1" applyBorder="1" applyAlignment="1">
      <alignment vertical="center" wrapText="1"/>
    </xf>
    <xf numFmtId="4" fontId="77" fillId="0" borderId="42" xfId="33" applyNumberFormat="1" applyFont="1" applyBorder="1" applyAlignment="1">
      <alignment vertical="center" wrapText="1"/>
    </xf>
    <xf numFmtId="2" fontId="61" fillId="0" borderId="39" xfId="0" applyNumberFormat="1" applyFont="1" applyBorder="1" applyAlignment="1">
      <alignment horizontal="center" vertical="center" wrapText="1"/>
    </xf>
    <xf numFmtId="9" fontId="76" fillId="0" borderId="46" xfId="217" applyFont="1" applyBorder="1" applyAlignment="1">
      <alignment vertical="center" wrapText="1"/>
    </xf>
    <xf numFmtId="9" fontId="43" fillId="0" borderId="25" xfId="217" applyFont="1" applyBorder="1" applyAlignment="1">
      <alignment vertical="center" wrapText="1"/>
    </xf>
    <xf numFmtId="4" fontId="76" fillId="0" borderId="37" xfId="33" applyNumberFormat="1" applyFont="1" applyBorder="1" applyAlignment="1">
      <alignment vertical="center" wrapText="1"/>
    </xf>
    <xf numFmtId="0" fontId="48" fillId="0" borderId="0" xfId="33" applyFont="1" applyAlignment="1">
      <alignment horizontal="center"/>
    </xf>
    <xf numFmtId="0" fontId="61" fillId="36" borderId="39" xfId="215" applyNumberFormat="1" applyFont="1" applyFill="1" applyBorder="1" applyAlignment="1">
      <alignment horizontal="center" vertical="center" wrapText="1"/>
    </xf>
    <xf numFmtId="0" fontId="73" fillId="37" borderId="39" xfId="215" applyNumberFormat="1" applyFont="1" applyFill="1" applyBorder="1" applyAlignment="1">
      <alignment horizontal="center" vertical="center" wrapText="1"/>
    </xf>
    <xf numFmtId="0" fontId="73" fillId="38" borderId="39" xfId="215" applyNumberFormat="1" applyFont="1" applyFill="1" applyBorder="1" applyAlignment="1">
      <alignment horizontal="center" vertical="center" wrapText="1"/>
    </xf>
    <xf numFmtId="0" fontId="61" fillId="37" borderId="39" xfId="215" applyNumberFormat="1" applyFont="1" applyFill="1" applyBorder="1" applyAlignment="1">
      <alignment horizontal="center" vertical="center" wrapText="1"/>
    </xf>
    <xf numFmtId="0" fontId="40" fillId="0" borderId="0" xfId="33" applyFont="1" applyAlignment="1">
      <alignment horizontal="center"/>
    </xf>
    <xf numFmtId="0" fontId="40" fillId="0" borderId="0" xfId="33" applyFont="1" applyAlignment="1">
      <alignment horizontal="center" vertical="center"/>
    </xf>
    <xf numFmtId="0" fontId="40" fillId="0" borderId="35" xfId="33" applyFont="1" applyBorder="1" applyAlignment="1">
      <alignment horizontal="center"/>
    </xf>
    <xf numFmtId="0" fontId="42" fillId="0" borderId="0" xfId="33" applyFont="1" applyAlignment="1">
      <alignment horizontal="center"/>
    </xf>
    <xf numFmtId="0" fontId="38" fillId="0" borderId="0" xfId="33" applyFont="1" applyAlignment="1">
      <alignment horizontal="center"/>
    </xf>
    <xf numFmtId="0" fontId="75" fillId="0" borderId="38" xfId="0" applyFont="1" applyFill="1" applyBorder="1" applyAlignment="1">
      <alignment horizontal="center" vertical="center"/>
    </xf>
    <xf numFmtId="0" fontId="61" fillId="0" borderId="33" xfId="0" applyFont="1" applyFill="1" applyBorder="1" applyAlignment="1">
      <alignment horizontal="center" vertical="center" wrapText="1"/>
    </xf>
    <xf numFmtId="2" fontId="61" fillId="0" borderId="39" xfId="0" applyNumberFormat="1" applyFont="1" applyFill="1" applyBorder="1" applyAlignment="1">
      <alignment horizontal="center" vertical="center" wrapText="1"/>
    </xf>
    <xf numFmtId="4" fontId="43" fillId="0" borderId="25" xfId="33" applyNumberFormat="1" applyFont="1" applyFill="1" applyBorder="1" applyAlignment="1">
      <alignment vertical="center" wrapText="1"/>
    </xf>
    <xf numFmtId="4" fontId="43" fillId="0" borderId="37" xfId="33" applyNumberFormat="1" applyFont="1" applyFill="1" applyBorder="1" applyAlignment="1">
      <alignment vertical="center" wrapText="1"/>
    </xf>
    <xf numFmtId="0" fontId="38" fillId="0" borderId="0" xfId="33" applyFont="1" applyFill="1" applyAlignment="1">
      <alignment vertical="center" wrapText="1"/>
    </xf>
    <xf numFmtId="0" fontId="41" fillId="0" borderId="0" xfId="33" applyFont="1" applyFill="1" applyAlignment="1">
      <alignment horizontal="center" vertical="center" wrapText="1"/>
    </xf>
    <xf numFmtId="0" fontId="41" fillId="0" borderId="0" xfId="33" applyFont="1" applyFill="1" applyAlignment="1">
      <alignment vertical="center" wrapText="1"/>
    </xf>
    <xf numFmtId="0" fontId="19" fillId="0" borderId="0" xfId="33" applyFill="1" applyAlignment="1">
      <alignment horizontal="center" vertical="center" wrapText="1"/>
    </xf>
    <xf numFmtId="0" fontId="19" fillId="0" borderId="0" xfId="33" applyFill="1" applyAlignment="1">
      <alignment vertical="center" wrapText="1"/>
    </xf>
    <xf numFmtId="49" fontId="68" fillId="34" borderId="13" xfId="0" applyNumberFormat="1" applyFont="1" applyFill="1" applyBorder="1" applyAlignment="1">
      <alignment vertical="center"/>
    </xf>
    <xf numFmtId="4" fontId="43" fillId="0" borderId="39" xfId="33" applyNumberFormat="1" applyFont="1" applyBorder="1" applyAlignment="1">
      <alignment vertical="center" wrapText="1"/>
    </xf>
    <xf numFmtId="4" fontId="76" fillId="0" borderId="39" xfId="33" applyNumberFormat="1" applyFont="1" applyBorder="1" applyAlignment="1">
      <alignment vertical="center" wrapText="1"/>
    </xf>
    <xf numFmtId="4" fontId="76" fillId="0" borderId="25" xfId="33" applyNumberFormat="1" applyFont="1" applyBorder="1" applyAlignment="1">
      <alignment vertical="center" wrapText="1"/>
    </xf>
    <xf numFmtId="4" fontId="76" fillId="0" borderId="0" xfId="33" applyNumberFormat="1" applyFont="1" applyBorder="1" applyAlignment="1">
      <alignment vertical="center" wrapText="1"/>
    </xf>
    <xf numFmtId="49" fontId="65" fillId="34" borderId="41" xfId="0" applyNumberFormat="1" applyFont="1" applyFill="1" applyBorder="1" applyAlignment="1">
      <alignment horizontal="left" vertical="center" wrapText="1"/>
    </xf>
    <xf numFmtId="49" fontId="65" fillId="34" borderId="13" xfId="0" applyNumberFormat="1" applyFont="1" applyFill="1" applyBorder="1" applyAlignment="1">
      <alignment horizontal="left" vertical="center" wrapText="1"/>
    </xf>
    <xf numFmtId="49" fontId="65" fillId="34" borderId="14" xfId="0" applyNumberFormat="1" applyFont="1" applyFill="1" applyBorder="1" applyAlignment="1">
      <alignment horizontal="left" vertical="center" wrapText="1"/>
    </xf>
    <xf numFmtId="49" fontId="26" fillId="0" borderId="25" xfId="0" applyNumberFormat="1" applyFont="1" applyBorder="1" applyAlignment="1">
      <alignment horizontal="right" vertical="center" wrapText="1"/>
    </xf>
    <xf numFmtId="49" fontId="26" fillId="0" borderId="20" xfId="0" applyNumberFormat="1" applyFont="1" applyBorder="1" applyAlignment="1">
      <alignment horizontal="right" vertical="center" wrapText="1"/>
    </xf>
    <xf numFmtId="49" fontId="26" fillId="0" borderId="33" xfId="0" applyNumberFormat="1" applyFont="1" applyBorder="1" applyAlignment="1">
      <alignment horizontal="right" vertical="center" wrapText="1"/>
    </xf>
    <xf numFmtId="49" fontId="62" fillId="0" borderId="25" xfId="0" applyNumberFormat="1" applyFont="1" applyBorder="1" applyAlignment="1">
      <alignment horizontal="left" vertical="center" wrapText="1"/>
    </xf>
    <xf numFmtId="49" fontId="62" fillId="0" borderId="20" xfId="0" applyNumberFormat="1" applyFont="1" applyBorder="1" applyAlignment="1">
      <alignment horizontal="left" vertical="center" wrapText="1"/>
    </xf>
    <xf numFmtId="49" fontId="62" fillId="0" borderId="33" xfId="0" applyNumberFormat="1" applyFont="1" applyBorder="1" applyAlignment="1">
      <alignment horizontal="left" vertical="center" wrapText="1"/>
    </xf>
    <xf numFmtId="49" fontId="70" fillId="38" borderId="25" xfId="0" applyNumberFormat="1" applyFont="1" applyFill="1" applyBorder="1" applyAlignment="1">
      <alignment horizontal="left" vertical="center" wrapText="1"/>
    </xf>
    <xf numFmtId="49" fontId="70" fillId="38" borderId="20" xfId="0" applyNumberFormat="1" applyFont="1" applyFill="1" applyBorder="1" applyAlignment="1">
      <alignment horizontal="left" vertical="center" wrapText="1"/>
    </xf>
    <xf numFmtId="49" fontId="70" fillId="38" borderId="33" xfId="0" applyNumberFormat="1" applyFont="1" applyFill="1" applyBorder="1" applyAlignment="1">
      <alignment horizontal="left" vertical="center" wrapText="1"/>
    </xf>
    <xf numFmtId="49" fontId="70" fillId="37" borderId="25" xfId="0" applyNumberFormat="1" applyFont="1" applyFill="1" applyBorder="1" applyAlignment="1">
      <alignment horizontal="left" vertical="center" wrapText="1"/>
    </xf>
    <xf numFmtId="49" fontId="70" fillId="37" borderId="20" xfId="0" applyNumberFormat="1" applyFont="1" applyFill="1" applyBorder="1" applyAlignment="1">
      <alignment horizontal="left" vertical="center" wrapText="1"/>
    </xf>
    <xf numFmtId="49" fontId="70" fillId="37" borderId="33" xfId="0" applyNumberFormat="1" applyFont="1" applyFill="1" applyBorder="1" applyAlignment="1">
      <alignment horizontal="left" vertical="center" wrapText="1"/>
    </xf>
    <xf numFmtId="49" fontId="62" fillId="0" borderId="25" xfId="0" applyNumberFormat="1" applyFont="1" applyFill="1" applyBorder="1" applyAlignment="1">
      <alignment horizontal="left" vertical="center" wrapText="1"/>
    </xf>
    <xf numFmtId="49" fontId="62" fillId="0" borderId="20" xfId="0" applyNumberFormat="1" applyFont="1" applyFill="1" applyBorder="1" applyAlignment="1">
      <alignment horizontal="left" vertical="center" wrapText="1"/>
    </xf>
    <xf numFmtId="49" fontId="62" fillId="0" borderId="33" xfId="0" applyNumberFormat="1" applyFont="1" applyFill="1" applyBorder="1" applyAlignment="1">
      <alignment horizontal="left" vertical="center" wrapText="1"/>
    </xf>
    <xf numFmtId="0" fontId="50" fillId="0" borderId="19" xfId="33" applyFont="1" applyBorder="1" applyAlignment="1">
      <alignment horizontal="left" vertical="center" wrapText="1"/>
    </xf>
    <xf numFmtId="0" fontId="50" fillId="0" borderId="0" xfId="33" applyFont="1" applyAlignment="1">
      <alignment horizontal="left" vertical="center" wrapText="1"/>
    </xf>
    <xf numFmtId="0" fontId="53" fillId="0" borderId="49" xfId="33" applyFont="1" applyBorder="1" applyAlignment="1">
      <alignment horizontal="center" vertical="center"/>
    </xf>
    <xf numFmtId="0" fontId="53" fillId="0" borderId="18" xfId="33" applyFont="1" applyBorder="1" applyAlignment="1">
      <alignment horizontal="center" vertical="center"/>
    </xf>
    <xf numFmtId="0" fontId="53" fillId="0" borderId="12" xfId="33" applyFont="1" applyBorder="1" applyAlignment="1">
      <alignment horizontal="center" vertical="center"/>
    </xf>
    <xf numFmtId="0" fontId="53" fillId="0" borderId="50" xfId="33" applyFont="1" applyBorder="1" applyAlignment="1">
      <alignment horizontal="center" vertical="center"/>
    </xf>
    <xf numFmtId="0" fontId="41" fillId="0" borderId="0" xfId="33" applyFont="1"/>
    <xf numFmtId="49" fontId="70" fillId="37" borderId="39" xfId="0" applyNumberFormat="1" applyFont="1" applyFill="1" applyBorder="1" applyAlignment="1">
      <alignment horizontal="left" vertical="center" wrapText="1"/>
    </xf>
    <xf numFmtId="0" fontId="50" fillId="0" borderId="25" xfId="33" applyFont="1" applyBorder="1" applyAlignment="1">
      <alignment horizontal="center" vertical="center" wrapText="1"/>
    </xf>
    <xf numFmtId="0" fontId="50" fillId="0" borderId="30" xfId="33" applyFont="1" applyBorder="1" applyAlignment="1">
      <alignment horizontal="center" vertical="center" wrapText="1"/>
    </xf>
    <xf numFmtId="0" fontId="48" fillId="0" borderId="13" xfId="33" applyFont="1" applyBorder="1" applyAlignment="1">
      <alignment horizontal="left" wrapText="1"/>
    </xf>
    <xf numFmtId="0" fontId="48" fillId="0" borderId="13" xfId="33" applyFont="1" applyBorder="1" applyAlignment="1">
      <alignment horizontal="left" vertical="center" wrapText="1"/>
    </xf>
    <xf numFmtId="0" fontId="58" fillId="35" borderId="40" xfId="33" applyFont="1" applyFill="1" applyBorder="1" applyAlignment="1">
      <alignment horizontal="center" vertical="center"/>
    </xf>
    <xf numFmtId="49" fontId="71" fillId="36" borderId="39" xfId="0" applyNumberFormat="1" applyFont="1" applyFill="1" applyBorder="1" applyAlignment="1">
      <alignment horizontal="left" vertical="center" wrapText="1"/>
    </xf>
    <xf numFmtId="0" fontId="52" fillId="0" borderId="10" xfId="33" applyFont="1" applyBorder="1" applyAlignment="1">
      <alignment horizontal="left" wrapText="1"/>
    </xf>
    <xf numFmtId="0" fontId="52" fillId="0" borderId="12" xfId="33" applyFont="1" applyBorder="1" applyAlignment="1">
      <alignment horizontal="left"/>
    </xf>
    <xf numFmtId="14" fontId="43" fillId="0" borderId="51" xfId="33" applyNumberFormat="1" applyFont="1" applyBorder="1" applyAlignment="1">
      <alignment horizontal="center" vertical="center"/>
    </xf>
    <xf numFmtId="14" fontId="43" fillId="0" borderId="50" xfId="33" applyNumberFormat="1" applyFont="1" applyBorder="1" applyAlignment="1">
      <alignment horizontal="center" vertical="center"/>
    </xf>
    <xf numFmtId="0" fontId="19" fillId="0" borderId="19" xfId="33" applyBorder="1" applyAlignment="1">
      <alignment horizontal="left" vertical="center"/>
    </xf>
    <xf numFmtId="0" fontId="19" fillId="0" borderId="0" xfId="33" applyAlignment="1">
      <alignment horizontal="left" vertical="center"/>
    </xf>
    <xf numFmtId="0" fontId="19" fillId="0" borderId="11" xfId="33" applyBorder="1" applyAlignment="1">
      <alignment horizontal="left" vertical="center"/>
    </xf>
    <xf numFmtId="0" fontId="19" fillId="0" borderId="34" xfId="33" applyBorder="1" applyAlignment="1">
      <alignment horizontal="left" vertical="center"/>
    </xf>
    <xf numFmtId="0" fontId="19" fillId="0" borderId="35" xfId="33" applyBorder="1" applyAlignment="1">
      <alignment horizontal="left" vertical="center"/>
    </xf>
    <xf numFmtId="0" fontId="19" fillId="0" borderId="52" xfId="33" applyBorder="1" applyAlignment="1">
      <alignment horizontal="left" vertical="center"/>
    </xf>
    <xf numFmtId="0" fontId="39" fillId="0" borderId="16" xfId="33" applyFont="1" applyBorder="1" applyAlignment="1">
      <alignment horizontal="center"/>
    </xf>
    <xf numFmtId="0" fontId="39" fillId="0" borderId="17" xfId="33" applyFont="1" applyBorder="1" applyAlignment="1">
      <alignment horizontal="center"/>
    </xf>
    <xf numFmtId="0" fontId="39" fillId="0" borderId="48" xfId="33" applyFont="1" applyBorder="1" applyAlignment="1">
      <alignment horizontal="center"/>
    </xf>
    <xf numFmtId="0" fontId="39" fillId="0" borderId="19" xfId="33" applyFont="1" applyBorder="1" applyAlignment="1">
      <alignment horizontal="center"/>
    </xf>
    <xf numFmtId="0" fontId="39" fillId="0" borderId="0" xfId="33" applyFont="1" applyAlignment="1">
      <alignment horizontal="center"/>
    </xf>
    <xf numFmtId="0" fontId="39" fillId="0" borderId="11" xfId="33" applyFont="1" applyBorder="1" applyAlignment="1">
      <alignment horizontal="center"/>
    </xf>
    <xf numFmtId="0" fontId="55" fillId="0" borderId="49" xfId="33" applyFont="1" applyBorder="1" applyAlignment="1">
      <alignment horizontal="center" vertical="center" wrapText="1"/>
    </xf>
    <xf numFmtId="0" fontId="55" fillId="0" borderId="17" xfId="33" applyFont="1" applyBorder="1" applyAlignment="1">
      <alignment horizontal="center" vertical="center" wrapText="1"/>
    </xf>
    <xf numFmtId="0" fontId="55" fillId="0" borderId="48" xfId="33" applyFont="1" applyBorder="1" applyAlignment="1">
      <alignment horizontal="center" vertical="center" wrapText="1"/>
    </xf>
    <xf numFmtId="0" fontId="55" fillId="0" borderId="56" xfId="33" applyFont="1" applyBorder="1" applyAlignment="1">
      <alignment horizontal="center" vertical="center" wrapText="1"/>
    </xf>
    <xf numFmtId="0" fontId="55" fillId="0" borderId="0" xfId="33" applyFont="1" applyAlignment="1">
      <alignment horizontal="center" vertical="center" wrapText="1"/>
    </xf>
    <xf numFmtId="0" fontId="55" fillId="0" borderId="11" xfId="33" applyFont="1" applyBorder="1" applyAlignment="1">
      <alignment horizontal="center" vertical="center" wrapText="1"/>
    </xf>
    <xf numFmtId="0" fontId="55" fillId="0" borderId="53" xfId="33" applyFont="1" applyBorder="1" applyAlignment="1">
      <alignment horizontal="center" vertical="center" wrapText="1"/>
    </xf>
    <xf numFmtId="0" fontId="55" fillId="0" borderId="35" xfId="33" applyFont="1" applyBorder="1" applyAlignment="1">
      <alignment horizontal="center" vertical="center" wrapText="1"/>
    </xf>
    <xf numFmtId="0" fontId="55" fillId="0" borderId="52" xfId="33" applyFont="1" applyBorder="1" applyAlignment="1">
      <alignment horizontal="center" vertical="center" wrapText="1"/>
    </xf>
    <xf numFmtId="0" fontId="63" fillId="0" borderId="19" xfId="33" applyFont="1" applyBorder="1" applyAlignment="1">
      <alignment horizontal="left"/>
    </xf>
    <xf numFmtId="0" fontId="63" fillId="0" borderId="0" xfId="33" applyFont="1" applyAlignment="1">
      <alignment horizontal="left"/>
    </xf>
    <xf numFmtId="0" fontId="48" fillId="0" borderId="21" xfId="33" applyFont="1" applyBorder="1" applyAlignment="1">
      <alignment horizontal="left" vertical="center"/>
    </xf>
    <xf numFmtId="0" fontId="48" fillId="0" borderId="20" xfId="33" applyFont="1" applyBorder="1" applyAlignment="1">
      <alignment horizontal="left" vertical="center"/>
    </xf>
    <xf numFmtId="0" fontId="48" fillId="0" borderId="30" xfId="33" applyFont="1" applyBorder="1" applyAlignment="1">
      <alignment horizontal="left" vertical="center"/>
    </xf>
    <xf numFmtId="0" fontId="69" fillId="34" borderId="27" xfId="33" applyFont="1" applyFill="1" applyBorder="1" applyAlignment="1">
      <alignment horizontal="center" vertical="center"/>
    </xf>
    <xf numFmtId="0" fontId="69" fillId="34" borderId="28" xfId="33" applyFont="1" applyFill="1" applyBorder="1" applyAlignment="1">
      <alignment horizontal="center" vertical="center"/>
    </xf>
    <xf numFmtId="0" fontId="69" fillId="34" borderId="26" xfId="33" applyFont="1" applyFill="1" applyBorder="1" applyAlignment="1">
      <alignment horizontal="center" vertical="center"/>
    </xf>
    <xf numFmtId="0" fontId="56" fillId="35" borderId="23" xfId="33" applyFont="1" applyFill="1" applyBorder="1" applyAlignment="1">
      <alignment horizontal="center" vertical="center"/>
    </xf>
    <xf numFmtId="0" fontId="56" fillId="35" borderId="29" xfId="33" applyFont="1" applyFill="1" applyBorder="1" applyAlignment="1">
      <alignment horizontal="center" vertical="center"/>
    </xf>
    <xf numFmtId="0" fontId="56" fillId="35" borderId="24" xfId="33" applyFont="1" applyFill="1" applyBorder="1" applyAlignment="1">
      <alignment horizontal="center" vertical="center"/>
    </xf>
    <xf numFmtId="0" fontId="48" fillId="0" borderId="16" xfId="33" applyFont="1" applyBorder="1" applyAlignment="1">
      <alignment horizontal="left" vertical="center"/>
    </xf>
    <xf numFmtId="0" fontId="48" fillId="0" borderId="17" xfId="33" applyFont="1" applyBorder="1" applyAlignment="1">
      <alignment horizontal="left" vertical="center"/>
    </xf>
    <xf numFmtId="0" fontId="48" fillId="0" borderId="18" xfId="33" applyFont="1" applyBorder="1" applyAlignment="1">
      <alignment horizontal="left" vertical="center"/>
    </xf>
    <xf numFmtId="0" fontId="48" fillId="0" borderId="27" xfId="33" applyFont="1" applyBorder="1" applyAlignment="1">
      <alignment horizontal="left" vertical="center"/>
    </xf>
    <xf numFmtId="0" fontId="48" fillId="0" borderId="28" xfId="33" applyFont="1" applyBorder="1" applyAlignment="1">
      <alignment horizontal="left" vertical="center"/>
    </xf>
    <xf numFmtId="0" fontId="48" fillId="0" borderId="26" xfId="33" applyFont="1" applyBorder="1" applyAlignment="1">
      <alignment horizontal="left" vertical="center"/>
    </xf>
    <xf numFmtId="0" fontId="60" fillId="0" borderId="35" xfId="33" applyFont="1" applyBorder="1" applyAlignment="1">
      <alignment vertical="center"/>
    </xf>
    <xf numFmtId="0" fontId="48" fillId="33" borderId="22" xfId="33" applyFont="1" applyFill="1" applyBorder="1" applyAlignment="1">
      <alignment horizontal="left" vertical="center"/>
    </xf>
    <xf numFmtId="0" fontId="48" fillId="33" borderId="32" xfId="33" applyFont="1" applyFill="1" applyBorder="1" applyAlignment="1">
      <alignment horizontal="left" vertical="center"/>
    </xf>
    <xf numFmtId="0" fontId="48" fillId="33" borderId="31" xfId="33" applyFont="1" applyFill="1" applyBorder="1" applyAlignment="1">
      <alignment horizontal="left" vertical="center"/>
    </xf>
    <xf numFmtId="0" fontId="48" fillId="0" borderId="21" xfId="33" applyFont="1" applyBorder="1" applyAlignment="1">
      <alignment horizontal="left" vertical="center" wrapText="1"/>
    </xf>
    <xf numFmtId="49" fontId="62" fillId="0" borderId="46" xfId="0" applyNumberFormat="1" applyFont="1" applyBorder="1" applyAlignment="1">
      <alignment horizontal="left" vertical="center" wrapText="1"/>
    </xf>
    <xf numFmtId="49" fontId="62" fillId="0" borderId="55" xfId="0" applyNumberFormat="1" applyFont="1" applyBorder="1" applyAlignment="1">
      <alignment horizontal="left" vertical="center" wrapText="1"/>
    </xf>
    <xf numFmtId="49" fontId="62" fillId="0" borderId="44" xfId="0" applyNumberFormat="1" applyFont="1" applyBorder="1" applyAlignment="1">
      <alignment horizontal="left" vertical="center" wrapText="1"/>
    </xf>
    <xf numFmtId="49" fontId="68" fillId="34" borderId="21" xfId="0" applyNumberFormat="1" applyFont="1" applyFill="1" applyBorder="1" applyAlignment="1">
      <alignment horizontal="left" vertical="center"/>
    </xf>
    <xf numFmtId="49" fontId="68" fillId="34" borderId="20" xfId="0" applyNumberFormat="1" applyFont="1" applyFill="1" applyBorder="1" applyAlignment="1">
      <alignment horizontal="left" vertical="center"/>
    </xf>
    <xf numFmtId="0" fontId="78" fillId="0" borderId="54" xfId="0" applyFont="1" applyBorder="1" applyAlignment="1">
      <alignment horizontal="right" vertical="center"/>
    </xf>
    <xf numFmtId="0" fontId="78" fillId="0" borderId="55" xfId="0" applyFont="1" applyBorder="1" applyAlignment="1">
      <alignment horizontal="right" vertical="center"/>
    </xf>
    <xf numFmtId="0" fontId="78" fillId="0" borderId="44" xfId="0" applyFont="1" applyBorder="1" applyAlignment="1">
      <alignment horizontal="right" vertical="center"/>
    </xf>
    <xf numFmtId="0" fontId="48" fillId="0" borderId="22" xfId="33" applyFont="1" applyBorder="1" applyAlignment="1">
      <alignment horizontal="left" vertical="center"/>
    </xf>
    <xf numFmtId="0" fontId="48" fillId="0" borderId="32" xfId="33" applyFont="1" applyBorder="1" applyAlignment="1">
      <alignment horizontal="left" vertical="center"/>
    </xf>
    <xf numFmtId="0" fontId="48" fillId="0" borderId="31" xfId="33" applyFont="1" applyBorder="1" applyAlignment="1">
      <alignment horizontal="left" vertical="center"/>
    </xf>
  </cellXfs>
  <cellStyles count="218">
    <cellStyle name="% 10" xfId="28"/>
    <cellStyle name="20% - Énfasis1 2" xfId="49"/>
    <cellStyle name="20% - Énfasis1 2 2" xfId="50"/>
    <cellStyle name="20% - Énfasis1 2 3" xfId="51"/>
    <cellStyle name="20% - Énfasis1 3" xfId="48"/>
    <cellStyle name="20% - Énfasis2 2" xfId="53"/>
    <cellStyle name="20% - Énfasis2 2 2" xfId="54"/>
    <cellStyle name="20% - Énfasis2 2 3" xfId="55"/>
    <cellStyle name="20% - Énfasis2 3" xfId="52"/>
    <cellStyle name="20% - Énfasis3 2" xfId="57"/>
    <cellStyle name="20% - Énfasis3 2 2" xfId="58"/>
    <cellStyle name="20% - Énfasis3 2 3" xfId="59"/>
    <cellStyle name="20% - Énfasis3 3" xfId="56"/>
    <cellStyle name="20% - Énfasis4 2" xfId="61"/>
    <cellStyle name="20% - Énfasis4 2 2" xfId="62"/>
    <cellStyle name="20% - Énfasis4 2 3" xfId="63"/>
    <cellStyle name="20% - Énfasis4 3" xfId="60"/>
    <cellStyle name="20% - Énfasis5 2" xfId="65"/>
    <cellStyle name="20% - Énfasis5 2 2" xfId="66"/>
    <cellStyle name="20% - Énfasis5 2 3" xfId="67"/>
    <cellStyle name="20% - Énfasis5 3" xfId="64"/>
    <cellStyle name="20% - Énfasis6 2" xfId="69"/>
    <cellStyle name="20% - Énfasis6 2 2" xfId="70"/>
    <cellStyle name="20% - Énfasis6 2 3" xfId="71"/>
    <cellStyle name="20% - Énfasis6 3" xfId="68"/>
    <cellStyle name="40% - Énfasis1 2" xfId="73"/>
    <cellStyle name="40% - Énfasis1 2 2" xfId="74"/>
    <cellStyle name="40% - Énfasis1 2 3" xfId="75"/>
    <cellStyle name="40% - Énfasis1 3" xfId="72"/>
    <cellStyle name="40% - Énfasis2 2" xfId="77"/>
    <cellStyle name="40% - Énfasis2 2 2" xfId="78"/>
    <cellStyle name="40% - Énfasis2 2 3" xfId="79"/>
    <cellStyle name="40% - Énfasis2 3" xfId="76"/>
    <cellStyle name="40% - Énfasis3 2" xfId="81"/>
    <cellStyle name="40% - Énfasis3 2 2" xfId="82"/>
    <cellStyle name="40% - Énfasis3 2 3" xfId="83"/>
    <cellStyle name="40% - Énfasis3 3" xfId="80"/>
    <cellStyle name="40% - Énfasis4 2" xfId="85"/>
    <cellStyle name="40% - Énfasis4 2 2" xfId="86"/>
    <cellStyle name="40% - Énfasis4 2 3" xfId="87"/>
    <cellStyle name="40% - Énfasis4 3" xfId="84"/>
    <cellStyle name="40% - Énfasis5 2" xfId="89"/>
    <cellStyle name="40% - Énfasis5 2 2" xfId="90"/>
    <cellStyle name="40% - Énfasis5 2 3" xfId="91"/>
    <cellStyle name="40% - Énfasis5 3" xfId="88"/>
    <cellStyle name="40% - Énfasis6 2" xfId="93"/>
    <cellStyle name="40% - Énfasis6 2 2" xfId="94"/>
    <cellStyle name="40% - Énfasis6 2 3" xfId="95"/>
    <cellStyle name="40% - Énfasis6 3" xfId="92"/>
    <cellStyle name="60% - Énfasis1 2" xfId="97"/>
    <cellStyle name="60% - Énfasis1 2 2" xfId="98"/>
    <cellStyle name="60% - Énfasis1 2 3" xfId="99"/>
    <cellStyle name="60% - Énfasis1 3" xfId="96"/>
    <cellStyle name="60% - Énfasis2 2" xfId="101"/>
    <cellStyle name="60% - Énfasis2 2 2" xfId="102"/>
    <cellStyle name="60% - Énfasis2 2 3" xfId="103"/>
    <cellStyle name="60% - Énfasis2 3" xfId="100"/>
    <cellStyle name="60% - Énfasis3 2" xfId="105"/>
    <cellStyle name="60% - Énfasis3 2 2" xfId="106"/>
    <cellStyle name="60% - Énfasis3 2 3" xfId="107"/>
    <cellStyle name="60% - Énfasis3 3" xfId="104"/>
    <cellStyle name="60% - Énfasis4 2" xfId="109"/>
    <cellStyle name="60% - Énfasis4 2 2" xfId="110"/>
    <cellStyle name="60% - Énfasis4 2 3" xfId="111"/>
    <cellStyle name="60% - Énfasis4 3" xfId="108"/>
    <cellStyle name="60% - Énfasis5 2" xfId="113"/>
    <cellStyle name="60% - Énfasis5 2 2" xfId="114"/>
    <cellStyle name="60% - Énfasis5 2 3" xfId="115"/>
    <cellStyle name="60% - Énfasis5 3" xfId="112"/>
    <cellStyle name="60% - Énfasis6 2" xfId="117"/>
    <cellStyle name="60% - Énfasis6 2 2" xfId="118"/>
    <cellStyle name="60% - Énfasis6 2 3" xfId="119"/>
    <cellStyle name="60% - Énfasis6 3" xfId="116"/>
    <cellStyle name="Buena 2" xfId="121"/>
    <cellStyle name="Buena 2 2" xfId="122"/>
    <cellStyle name="Buena 2 3" xfId="123"/>
    <cellStyle name="Buena 3" xfId="120"/>
    <cellStyle name="Cálculo 2" xfId="125"/>
    <cellStyle name="Cálculo 2 2" xfId="126"/>
    <cellStyle name="Cálculo 2 3" xfId="127"/>
    <cellStyle name="Cálculo 3" xfId="124"/>
    <cellStyle name="Celda de comprobación 2" xfId="129"/>
    <cellStyle name="Celda de comprobación 2 2" xfId="130"/>
    <cellStyle name="Celda de comprobación 2 3" xfId="131"/>
    <cellStyle name="Celda de comprobación 3" xfId="128"/>
    <cellStyle name="Celda vinculada 2" xfId="133"/>
    <cellStyle name="Celda vinculada 2 2" xfId="134"/>
    <cellStyle name="Celda vinculada 2 3" xfId="135"/>
    <cellStyle name="Celda vinculada 3" xfId="132"/>
    <cellStyle name="Comma 2" xfId="6"/>
    <cellStyle name="Comma 3" xfId="7"/>
    <cellStyle name="Comma 4" xfId="27"/>
    <cellStyle name="Diseño" xfId="8"/>
    <cellStyle name="Encabezado 1" xfId="2" builtinId="16" customBuiltin="1"/>
    <cellStyle name="Encabezado 4" xfId="5" builtinId="19" customBuiltin="1"/>
    <cellStyle name="Énfasis1 2" xfId="137"/>
    <cellStyle name="Énfasis1 2 2" xfId="138"/>
    <cellStyle name="Énfasis1 2 3" xfId="139"/>
    <cellStyle name="Énfasis1 3" xfId="136"/>
    <cellStyle name="Énfasis2 2" xfId="141"/>
    <cellStyle name="Énfasis2 2 2" xfId="142"/>
    <cellStyle name="Énfasis2 2 3" xfId="143"/>
    <cellStyle name="Énfasis2 3" xfId="140"/>
    <cellStyle name="Énfasis3 2" xfId="145"/>
    <cellStyle name="Énfasis3 2 2" xfId="146"/>
    <cellStyle name="Énfasis3 2 3" xfId="147"/>
    <cellStyle name="Énfasis3 3" xfId="144"/>
    <cellStyle name="Énfasis4 2" xfId="149"/>
    <cellStyle name="Énfasis4 2 2" xfId="150"/>
    <cellStyle name="Énfasis4 2 3" xfId="151"/>
    <cellStyle name="Énfasis4 3" xfId="148"/>
    <cellStyle name="Énfasis5 2" xfId="153"/>
    <cellStyle name="Énfasis5 2 2" xfId="154"/>
    <cellStyle name="Énfasis5 2 3" xfId="155"/>
    <cellStyle name="Énfasis5 3" xfId="152"/>
    <cellStyle name="Énfasis6 2" xfId="157"/>
    <cellStyle name="Énfasis6 2 2" xfId="158"/>
    <cellStyle name="Énfasis6 2 3" xfId="159"/>
    <cellStyle name="Énfasis6 3" xfId="156"/>
    <cellStyle name="Entrada 2" xfId="161"/>
    <cellStyle name="Entrada 2 2" xfId="162"/>
    <cellStyle name="Entrada 2 3" xfId="163"/>
    <cellStyle name="Entrada 3" xfId="160"/>
    <cellStyle name="Euro" xfId="29"/>
    <cellStyle name="Hipervínculo" xfId="216" builtinId="8"/>
    <cellStyle name="Hipervínculo 2" xfId="213"/>
    <cellStyle name="Hyperlink 2" xfId="9"/>
    <cellStyle name="Incorrecto 2" xfId="165"/>
    <cellStyle name="Incorrecto 2 2" xfId="166"/>
    <cellStyle name="Incorrecto 2 3" xfId="167"/>
    <cellStyle name="Incorrecto 3" xfId="164"/>
    <cellStyle name="Millares" xfId="215" builtinId="3"/>
    <cellStyle name="Millares 2" xfId="10"/>
    <cellStyle name="Millares 2 2" xfId="11"/>
    <cellStyle name="Millares 2 2 2" xfId="170"/>
    <cellStyle name="Millares 2 3" xfId="30"/>
    <cellStyle name="Millares 2 3 2" xfId="171"/>
    <cellStyle name="Millares 2 4" xfId="169"/>
    <cellStyle name="Millares 3" xfId="12"/>
    <cellStyle name="Millares 3 2" xfId="172"/>
    <cellStyle name="Millares 4" xfId="31"/>
    <cellStyle name="Millares 4 2" xfId="173"/>
    <cellStyle name="Millares 5" xfId="32"/>
    <cellStyle name="Millares 6" xfId="168"/>
    <cellStyle name="Moneda 2" xfId="13"/>
    <cellStyle name="Neutral 2" xfId="175"/>
    <cellStyle name="Neutral 2 2" xfId="176"/>
    <cellStyle name="Neutral 2 3" xfId="177"/>
    <cellStyle name="Neutral 3" xfId="174"/>
    <cellStyle name="Normal" xfId="0" builtinId="0"/>
    <cellStyle name="Normal 10" xfId="26"/>
    <cellStyle name="Normal 10 2" xfId="47"/>
    <cellStyle name="Normal 10 3" xfId="33"/>
    <cellStyle name="Normal 11" xfId="34"/>
    <cellStyle name="Normal 12" xfId="35"/>
    <cellStyle name="Normal 17" xfId="211"/>
    <cellStyle name="Normal 18" xfId="212"/>
    <cellStyle name="Normal 2" xfId="14"/>
    <cellStyle name="Normal 2 2" xfId="15"/>
    <cellStyle name="Normal 2 2 2" xfId="179"/>
    <cellStyle name="Normal 2 3" xfId="36"/>
    <cellStyle name="Normal 2 3 3" xfId="46"/>
    <cellStyle name="Normal 2 4" xfId="180"/>
    <cellStyle name="Normal 2 5" xfId="178"/>
    <cellStyle name="Normal 3" xfId="16"/>
    <cellStyle name="Normal 3 2" xfId="38"/>
    <cellStyle name="Normal 3 2 2" xfId="181"/>
    <cellStyle name="Normal 3 2 3" xfId="45"/>
    <cellStyle name="Normal 3 3" xfId="39"/>
    <cellStyle name="Normal 3 3 2" xfId="182"/>
    <cellStyle name="Normal 3 4" xfId="183"/>
    <cellStyle name="Normal 3 5" xfId="37"/>
    <cellStyle name="Normal 3 6" xfId="214"/>
    <cellStyle name="Normal 4" xfId="17"/>
    <cellStyle name="Normal 4 2" xfId="18"/>
    <cellStyle name="Normal 4 2 2" xfId="19"/>
    <cellStyle name="Normal 4 2 3" xfId="184"/>
    <cellStyle name="Normal 4 3" xfId="40"/>
    <cellStyle name="Normal 5" xfId="20"/>
    <cellStyle name="Normal 5 2" xfId="21"/>
    <cellStyle name="Normal 5 3" xfId="41"/>
    <cellStyle name="Normal 6" xfId="22"/>
    <cellStyle name="Normal 6 2" xfId="42"/>
    <cellStyle name="Normal 6 5" xfId="185"/>
    <cellStyle name="Normal 7" xfId="23"/>
    <cellStyle name="Normal 7 2" xfId="187"/>
    <cellStyle name="Normal 7 3" xfId="188"/>
    <cellStyle name="Normal 7 4" xfId="186"/>
    <cellStyle name="Normal 7 5" xfId="43"/>
    <cellStyle name="Normal 8" xfId="24"/>
    <cellStyle name="Normal 8 2" xfId="189"/>
    <cellStyle name="Normal 8 3" xfId="44"/>
    <cellStyle name="Normal 9" xfId="25"/>
    <cellStyle name="Normal 9 2" xfId="190"/>
    <cellStyle name="Notas 2" xfId="192"/>
    <cellStyle name="Notas 2 2" xfId="193"/>
    <cellStyle name="Notas 2 3" xfId="194"/>
    <cellStyle name="Notas 3" xfId="191"/>
    <cellStyle name="Porcentaje" xfId="217" builtinId="5"/>
    <cellStyle name="Salida 2" xfId="196"/>
    <cellStyle name="Salida 2 2" xfId="197"/>
    <cellStyle name="Salida 2 3" xfId="198"/>
    <cellStyle name="Salida 3" xfId="195"/>
    <cellStyle name="Texto de advertencia 2" xfId="200"/>
    <cellStyle name="Texto de advertencia 2 2" xfId="201"/>
    <cellStyle name="Texto de advertencia 2 3" xfId="202"/>
    <cellStyle name="Texto de advertencia 3" xfId="199"/>
    <cellStyle name="Texto explicativo 2" xfId="204"/>
    <cellStyle name="Texto explicativo 2 2" xfId="205"/>
    <cellStyle name="Texto explicativo 2 3" xfId="206"/>
    <cellStyle name="Texto explicativo 3" xfId="203"/>
    <cellStyle name="Título" xfId="1" builtinId="15" customBuiltin="1"/>
    <cellStyle name="Título 2" xfId="3" builtinId="17" customBuiltin="1"/>
    <cellStyle name="Título 3" xfId="4" builtinId="18" customBuiltin="1"/>
    <cellStyle name="Total 2" xfId="208"/>
    <cellStyle name="Total 2 2" xfId="209"/>
    <cellStyle name="Total 2 3" xfId="210"/>
    <cellStyle name="Total 3" xfId="207"/>
  </cellStyles>
  <dxfs count="0"/>
  <tableStyles count="1" defaultTableStyle="TableStyleMedium2" defaultPivotStyle="PivotStyleLight16">
    <tableStyle name="Invisible" pivot="0" table="0" count="0"/>
  </tableStyles>
  <colors>
    <mruColors>
      <color rgb="FF29327B"/>
      <color rgb="FF00A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179294</xdr:colOff>
      <xdr:row>0</xdr:row>
      <xdr:rowOff>80346</xdr:rowOff>
    </xdr:from>
    <xdr:to>
      <xdr:col>2</xdr:col>
      <xdr:colOff>773206</xdr:colOff>
      <xdr:row>3</xdr:row>
      <xdr:rowOff>156882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3EBAADF-EB43-44C0-AA3E-17F3D2C3C6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294" y="80346"/>
          <a:ext cx="2028265" cy="12419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67233</xdr:colOff>
      <xdr:row>0</xdr:row>
      <xdr:rowOff>57934</xdr:rowOff>
    </xdr:from>
    <xdr:to>
      <xdr:col>2</xdr:col>
      <xdr:colOff>840442</xdr:colOff>
      <xdr:row>3</xdr:row>
      <xdr:rowOff>143995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86891C3-475F-4507-90C2-6364A99F53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233" y="57934"/>
          <a:ext cx="2241180" cy="12402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HEET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>
        <row r="146">
          <cell r="I146">
            <v>31571.743499999997</v>
          </cell>
        </row>
      </sheetData>
      <sheetData sheetId="1" refreshError="1">
        <row r="33">
          <cell r="I33">
            <v>16.020400000000002</v>
          </cell>
        </row>
      </sheetData>
      <sheetData sheetId="2" refreshError="1">
        <row r="143">
          <cell r="I143">
            <v>2033.6591000000001</v>
          </cell>
        </row>
      </sheetData>
      <sheetData sheetId="3" refreshError="1">
        <row r="142">
          <cell r="I142">
            <v>5497.7560000000003</v>
          </cell>
        </row>
      </sheetData>
      <sheetData sheetId="4" refreshError="1">
        <row r="44">
          <cell r="I44">
            <v>828.19659999999999</v>
          </cell>
        </row>
      </sheetData>
      <sheetData sheetId="5" refreshError="1">
        <row r="44">
          <cell r="I44">
            <v>1229.3600000000001</v>
          </cell>
        </row>
      </sheetData>
      <sheetData sheetId="6" refreshError="1">
        <row r="44">
          <cell r="I44">
            <v>1229.3600000000001</v>
          </cell>
        </row>
      </sheetData>
      <sheetData sheetId="7" refreshError="1">
        <row r="44">
          <cell r="I44">
            <v>2130.326</v>
          </cell>
        </row>
      </sheetData>
      <sheetData sheetId="8" refreshError="1">
        <row r="44">
          <cell r="I44">
            <v>580.79999999999995</v>
          </cell>
        </row>
      </sheetData>
      <sheetData sheetId="9" refreshError="1">
        <row r="52">
          <cell r="I52">
            <v>4276.3699000000006</v>
          </cell>
        </row>
      </sheetData>
      <sheetData sheetId="10" refreshError="1">
        <row r="52">
          <cell r="I52">
            <v>773.31100000000004</v>
          </cell>
        </row>
      </sheetData>
      <sheetData sheetId="11" refreshError="1"/>
      <sheetData sheetId="12" refreshError="1">
        <row r="46">
          <cell r="I46">
            <v>660.66</v>
          </cell>
        </row>
      </sheetData>
      <sheetData sheetId="13" refreshError="1">
        <row r="46">
          <cell r="I46">
            <v>5710.4740000000002</v>
          </cell>
        </row>
      </sheetData>
      <sheetData sheetId="14" refreshError="1">
        <row r="46">
          <cell r="I46">
            <v>6400.9362999999994</v>
          </cell>
        </row>
      </sheetData>
      <sheetData sheetId="15" refreshError="1">
        <row r="39">
          <cell r="I39">
            <v>66.404800000000009</v>
          </cell>
        </row>
      </sheetData>
      <sheetData sheetId="16" refreshError="1">
        <row r="59">
          <cell r="I59">
            <v>16599.372899999998</v>
          </cell>
        </row>
      </sheetData>
      <sheetData sheetId="17" refreshError="1">
        <row r="91">
          <cell r="I91">
            <v>16803.560399999998</v>
          </cell>
        </row>
      </sheetData>
      <sheetData sheetId="18" refreshError="1">
        <row r="34">
          <cell r="I34">
            <v>4307.6000000000004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Misc"/>
      <sheetName val="DAT"/>
      <sheetName val="DATOS DE CAMPO"/>
      <sheetName val="REG_REVIS_"/>
      <sheetName val="ANALISIS_"/>
      <sheetName val="작성기준"/>
      <sheetName val="Sheet2"/>
      <sheetName val="Sheet3"/>
      <sheetName val="Estimate"/>
      <sheetName val="Programa Producción"/>
      <sheetName val="Detail"/>
      <sheetName val="Propues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>
        <row r="311">
          <cell r="I311">
            <v>107557</v>
          </cell>
        </row>
      </sheetData>
      <sheetData sheetId="1" refreshError="1">
        <row r="141">
          <cell r="G141">
            <v>-9032</v>
          </cell>
        </row>
      </sheetData>
      <sheetData sheetId="2" refreshError="1">
        <row r="36">
          <cell r="I36">
            <v>2385.9868999999999</v>
          </cell>
        </row>
      </sheetData>
      <sheetData sheetId="3" refreshError="1">
        <row r="53">
          <cell r="I53">
            <v>3099</v>
          </cell>
        </row>
      </sheetData>
      <sheetData sheetId="4" refreshError="1">
        <row r="50">
          <cell r="I50">
            <v>222337.5</v>
          </cell>
        </row>
      </sheetData>
      <sheetData sheetId="5" refreshError="1">
        <row r="33">
          <cell r="I33">
            <v>387200</v>
          </cell>
        </row>
      </sheetData>
      <sheetData sheetId="6" refreshError="1">
        <row r="31">
          <cell r="I31">
            <v>90750</v>
          </cell>
        </row>
      </sheetData>
      <sheetData sheetId="7" refreshError="1">
        <row r="32">
          <cell r="I32">
            <v>18150</v>
          </cell>
        </row>
      </sheetData>
      <sheetData sheetId="8" refreshError="1">
        <row r="31">
          <cell r="I31">
            <v>54450</v>
          </cell>
        </row>
      </sheetData>
      <sheetData sheetId="9" refreshError="1">
        <row r="31">
          <cell r="I31">
            <v>959530</v>
          </cell>
        </row>
      </sheetData>
      <sheetData sheetId="10" refreshError="1">
        <row r="43">
          <cell r="I43">
            <v>24200</v>
          </cell>
        </row>
      </sheetData>
      <sheetData sheetId="11" refreshError="1">
        <row r="59">
          <cell r="I59">
            <v>9543.4394000000011</v>
          </cell>
        </row>
      </sheetData>
      <sheetData sheetId="12" refreshError="1">
        <row r="161">
          <cell r="I161">
            <v>18177.0435</v>
          </cell>
        </row>
      </sheetData>
      <sheetData sheetId="13" refreshError="1">
        <row r="36">
          <cell r="I36">
            <v>3066.14</v>
          </cell>
        </row>
      </sheetData>
      <sheetData sheetId="14" refreshError="1">
        <row r="36">
          <cell r="I36">
            <v>7391.7099999999991</v>
          </cell>
        </row>
      </sheetData>
      <sheetData sheetId="15" refreshError="1">
        <row r="32">
          <cell r="I32">
            <v>22324.5</v>
          </cell>
        </row>
      </sheetData>
      <sheetData sheetId="16" refreshError="1">
        <row r="33">
          <cell r="I33">
            <v>5880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>
        <row r="33">
          <cell r="I33">
            <v>49428.5</v>
          </cell>
        </row>
      </sheetData>
      <sheetData sheetId="1" refreshError="1">
        <row r="47">
          <cell r="I47">
            <v>6600</v>
          </cell>
        </row>
      </sheetData>
      <sheetData sheetId="2" refreshError="1">
        <row r="44">
          <cell r="I44">
            <v>3715.0025000000001</v>
          </cell>
        </row>
      </sheetData>
      <sheetData sheetId="3" refreshError="1">
        <row r="58">
          <cell r="I58">
            <v>1452</v>
          </cell>
        </row>
      </sheetData>
      <sheetData sheetId="4" refreshError="1"/>
      <sheetData sheetId="5" refreshError="1">
        <row r="35">
          <cell r="I35">
            <v>8039.02</v>
          </cell>
        </row>
      </sheetData>
      <sheetData sheetId="6" refreshError="1">
        <row r="106">
          <cell r="I106">
            <v>707245</v>
          </cell>
        </row>
      </sheetData>
      <sheetData sheetId="7" refreshError="1">
        <row r="101">
          <cell r="I101">
            <v>2755566.88</v>
          </cell>
        </row>
      </sheetData>
      <sheetData sheetId="8" refreshError="1">
        <row r="102">
          <cell r="I102">
            <v>483271.59210000001</v>
          </cell>
        </row>
      </sheetData>
      <sheetData sheetId="9" refreshError="1">
        <row r="36">
          <cell r="I36">
            <v>19360</v>
          </cell>
        </row>
      </sheetData>
      <sheetData sheetId="10" refreshError="1">
        <row r="102">
          <cell r="I102">
            <v>421987.5</v>
          </cell>
        </row>
      </sheetData>
      <sheetData sheetId="11" refreshError="1">
        <row r="105">
          <cell r="I105">
            <v>5968477.5810000002</v>
          </cell>
        </row>
      </sheetData>
      <sheetData sheetId="12" refreshError="1">
        <row r="101">
          <cell r="I101">
            <v>868876.80000000005</v>
          </cell>
        </row>
      </sheetData>
      <sheetData sheetId="13" refreshError="1">
        <row r="106">
          <cell r="I106">
            <v>2230734.2199999997</v>
          </cell>
        </row>
      </sheetData>
      <sheetData sheetId="14" refreshError="1">
        <row r="105">
          <cell r="I105">
            <v>8917.7000000000007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>
        <row r="102">
          <cell r="I102">
            <v>1306800</v>
          </cell>
        </row>
      </sheetData>
      <sheetData sheetId="1" refreshError="1">
        <row r="105">
          <cell r="I105">
            <v>1567619.13</v>
          </cell>
        </row>
      </sheetData>
      <sheetData sheetId="2" refreshError="1">
        <row r="106">
          <cell r="I106">
            <v>19870135.576500002</v>
          </cell>
        </row>
      </sheetData>
      <sheetData sheetId="3" refreshError="1">
        <row r="46">
          <cell r="I46">
            <v>1331000</v>
          </cell>
        </row>
      </sheetData>
      <sheetData sheetId="4" refreshError="1">
        <row r="33">
          <cell r="I33">
            <v>4044</v>
          </cell>
        </row>
      </sheetData>
      <sheetData sheetId="5" refreshError="1">
        <row r="33">
          <cell r="I33">
            <v>39427.995199999998</v>
          </cell>
        </row>
      </sheetData>
      <sheetData sheetId="6" refreshError="1">
        <row r="47">
          <cell r="I47">
            <v>6600</v>
          </cell>
        </row>
      </sheetData>
      <sheetData sheetId="7" refreshError="1">
        <row r="45">
          <cell r="I45">
            <v>274718.40000000002</v>
          </cell>
        </row>
      </sheetData>
      <sheetData sheetId="8" refreshError="1">
        <row r="45">
          <cell r="I45">
            <v>576081</v>
          </cell>
        </row>
      </sheetData>
      <sheetData sheetId="9" refreshError="1">
        <row r="40">
          <cell r="I40">
            <v>33541.199999999997</v>
          </cell>
        </row>
      </sheetData>
      <sheetData sheetId="10" refreshError="1">
        <row r="45">
          <cell r="I45">
            <v>164829.5759</v>
          </cell>
        </row>
      </sheetData>
      <sheetData sheetId="11" refreshError="1">
        <row r="46">
          <cell r="I46">
            <v>394679.49400000001</v>
          </cell>
        </row>
      </sheetData>
      <sheetData sheetId="12" refreshError="1">
        <row r="46">
          <cell r="I46">
            <v>1101613.04</v>
          </cell>
        </row>
      </sheetData>
      <sheetData sheetId="13" refreshError="1">
        <row r="46">
          <cell r="I46">
            <v>416240</v>
          </cell>
        </row>
      </sheetData>
      <sheetData sheetId="14" refreshError="1">
        <row r="112">
          <cell r="I112">
            <v>46981.831599999998</v>
          </cell>
        </row>
      </sheetData>
      <sheetData sheetId="15" refreshError="1">
        <row r="33">
          <cell r="I33">
            <v>579.10599999999999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>
        <row r="40">
          <cell r="I40">
            <v>7989.0249999999996</v>
          </cell>
        </row>
      </sheetData>
      <sheetData sheetId="1" refreshError="1">
        <row r="33">
          <cell r="I33">
            <v>9500</v>
          </cell>
        </row>
      </sheetData>
      <sheetData sheetId="2" refreshError="1">
        <row r="35">
          <cell r="I35">
            <v>10890</v>
          </cell>
        </row>
      </sheetData>
      <sheetData sheetId="3" refreshError="1">
        <row r="33">
          <cell r="I33">
            <v>3309.35</v>
          </cell>
        </row>
      </sheetData>
      <sheetData sheetId="4" refreshError="1">
        <row r="36">
          <cell r="I36">
            <v>1391.1975</v>
          </cell>
        </row>
      </sheetData>
      <sheetData sheetId="5" refreshError="1">
        <row r="36">
          <cell r="I36">
            <v>11979</v>
          </cell>
        </row>
      </sheetData>
      <sheetData sheetId="6" refreshError="1">
        <row r="33">
          <cell r="I33">
            <v>3462.1125000000002</v>
          </cell>
        </row>
      </sheetData>
      <sheetData sheetId="7" refreshError="1">
        <row r="36">
          <cell r="I36">
            <v>145200</v>
          </cell>
        </row>
      </sheetData>
      <sheetData sheetId="8" refreshError="1">
        <row r="36">
          <cell r="I36">
            <v>1127.72</v>
          </cell>
        </row>
      </sheetData>
      <sheetData sheetId="9" refreshError="1">
        <row r="36">
          <cell r="I36">
            <v>3158.1</v>
          </cell>
        </row>
      </sheetData>
      <sheetData sheetId="10" refreshError="1">
        <row r="36">
          <cell r="I36">
            <v>1754.5</v>
          </cell>
        </row>
      </sheetData>
      <sheetData sheetId="11" refreshError="1">
        <row r="38">
          <cell r="I38">
            <v>1200</v>
          </cell>
        </row>
      </sheetData>
      <sheetData sheetId="12" refreshError="1">
        <row r="33">
          <cell r="I33">
            <v>29176.487999999998</v>
          </cell>
        </row>
      </sheetData>
      <sheetData sheetId="13" refreshError="1">
        <row r="40">
          <cell r="I40">
            <v>1905.75</v>
          </cell>
        </row>
      </sheetData>
      <sheetData sheetId="14" refreshError="1">
        <row r="36">
          <cell r="I36">
            <v>4658.5</v>
          </cell>
        </row>
      </sheetData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36"/>
    </sheetNames>
    <sheetDataSet>
      <sheetData sheetId="0" refreshError="1">
        <row r="32">
          <cell r="I32">
            <v>2000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01"/>
  <sheetViews>
    <sheetView showGridLines="0" tabSelected="1" view="pageBreakPreview" zoomScale="80" zoomScaleNormal="85" zoomScaleSheetLayoutView="80" workbookViewId="0">
      <selection activeCell="K88" sqref="K88"/>
    </sheetView>
  </sheetViews>
  <sheetFormatPr baseColWidth="10" defaultColWidth="11.42578125" defaultRowHeight="12.75"/>
  <cols>
    <col min="1" max="1" width="10.5703125" style="2" customWidth="1"/>
    <col min="2" max="2" width="10.85546875" style="2" customWidth="1"/>
    <col min="3" max="3" width="12" style="2" customWidth="1"/>
    <col min="4" max="4" width="13.28515625" style="2" hidden="1" customWidth="1"/>
    <col min="5" max="5" width="22.42578125" style="2" customWidth="1"/>
    <col min="6" max="6" width="17.5703125" style="2" customWidth="1"/>
    <col min="7" max="7" width="17" style="2" customWidth="1"/>
    <col min="8" max="8" width="1.85546875" style="2" hidden="1" customWidth="1"/>
    <col min="9" max="9" width="11.7109375" style="2" hidden="1" customWidth="1"/>
    <col min="10" max="10" width="4.140625" style="2" customWidth="1"/>
    <col min="11" max="11" width="15.28515625" style="2" customWidth="1"/>
    <col min="12" max="12" width="23.5703125" style="2" customWidth="1"/>
    <col min="13" max="16384" width="11.42578125" style="2"/>
  </cols>
  <sheetData>
    <row r="1" spans="1:21" ht="37.5" customHeight="1">
      <c r="A1" s="162"/>
      <c r="B1" s="163"/>
      <c r="C1" s="163"/>
      <c r="D1" s="164"/>
      <c r="E1" s="168" t="s">
        <v>22</v>
      </c>
      <c r="F1" s="169"/>
      <c r="G1" s="169"/>
      <c r="H1" s="169"/>
      <c r="I1" s="169"/>
      <c r="J1" s="170"/>
      <c r="K1" s="140"/>
      <c r="L1" s="141"/>
    </row>
    <row r="2" spans="1:21" ht="37.5" customHeight="1">
      <c r="A2" s="165"/>
      <c r="B2" s="166"/>
      <c r="C2" s="166"/>
      <c r="D2" s="167"/>
      <c r="E2" s="171"/>
      <c r="F2" s="172"/>
      <c r="G2" s="172"/>
      <c r="H2" s="172"/>
      <c r="I2" s="172"/>
      <c r="J2" s="173"/>
      <c r="K2" s="142"/>
      <c r="L2" s="143"/>
    </row>
    <row r="3" spans="1:21" ht="15.75" customHeight="1">
      <c r="A3" s="165"/>
      <c r="B3" s="166"/>
      <c r="C3" s="166"/>
      <c r="D3" s="167"/>
      <c r="E3" s="171"/>
      <c r="F3" s="172"/>
      <c r="G3" s="172"/>
      <c r="H3" s="172"/>
      <c r="I3" s="172"/>
      <c r="J3" s="173"/>
      <c r="K3" s="146" t="s">
        <v>19</v>
      </c>
      <c r="L3" s="147"/>
    </row>
    <row r="4" spans="1:21" ht="15.75" customHeight="1">
      <c r="A4" s="165"/>
      <c r="B4" s="166"/>
      <c r="C4" s="166"/>
      <c r="D4" s="167"/>
      <c r="E4" s="171"/>
      <c r="F4" s="172"/>
      <c r="G4" s="172"/>
      <c r="H4" s="172"/>
      <c r="I4" s="172"/>
      <c r="J4" s="173"/>
      <c r="K4" s="152" t="s">
        <v>18</v>
      </c>
      <c r="L4" s="154"/>
    </row>
    <row r="5" spans="1:21" ht="15.75" customHeight="1">
      <c r="A5" s="156" t="s">
        <v>23</v>
      </c>
      <c r="B5" s="157"/>
      <c r="C5" s="157"/>
      <c r="D5" s="158"/>
      <c r="E5" s="171"/>
      <c r="F5" s="172"/>
      <c r="G5" s="172"/>
      <c r="H5" s="172"/>
      <c r="I5" s="172"/>
      <c r="J5" s="173"/>
      <c r="K5" s="153"/>
      <c r="L5" s="155"/>
    </row>
    <row r="6" spans="1:21" ht="12" customHeight="1" thickBot="1">
      <c r="A6" s="159" t="s">
        <v>24</v>
      </c>
      <c r="B6" s="160"/>
      <c r="C6" s="160"/>
      <c r="D6" s="161"/>
      <c r="E6" s="174"/>
      <c r="F6" s="175"/>
      <c r="G6" s="175"/>
      <c r="H6" s="175"/>
      <c r="I6" s="175"/>
      <c r="J6" s="176"/>
      <c r="K6" s="60"/>
      <c r="L6" s="37"/>
    </row>
    <row r="7" spans="1:21" s="4" customFormat="1" ht="16.5">
      <c r="A7" s="177" t="s">
        <v>17</v>
      </c>
      <c r="B7" s="178"/>
      <c r="C7" s="178"/>
      <c r="D7" s="46"/>
      <c r="E7" s="46"/>
      <c r="F7" s="46"/>
      <c r="G7" s="46"/>
      <c r="H7" s="46"/>
      <c r="I7" s="46"/>
      <c r="J7" s="46"/>
      <c r="K7" s="22"/>
      <c r="L7" s="23"/>
      <c r="N7" s="5"/>
    </row>
    <row r="8" spans="1:21" s="39" customFormat="1" ht="16.5" customHeight="1">
      <c r="A8" s="138" t="s">
        <v>0</v>
      </c>
      <c r="B8" s="139"/>
      <c r="C8" s="139"/>
      <c r="D8" s="149" t="s">
        <v>154</v>
      </c>
      <c r="E8" s="149"/>
      <c r="F8" s="149"/>
      <c r="G8" s="149"/>
      <c r="H8" s="149"/>
      <c r="I8" s="149"/>
      <c r="J8" s="149"/>
      <c r="K8" s="40"/>
      <c r="L8" s="41"/>
      <c r="N8" s="42"/>
    </row>
    <row r="9" spans="1:21" s="39" customFormat="1" ht="30" customHeight="1">
      <c r="A9" s="138" t="s">
        <v>1</v>
      </c>
      <c r="B9" s="139"/>
      <c r="C9" s="139"/>
      <c r="D9" s="148" t="s">
        <v>155</v>
      </c>
      <c r="E9" s="148"/>
      <c r="F9" s="148"/>
      <c r="G9" s="148"/>
      <c r="H9" s="148"/>
      <c r="I9" s="148"/>
      <c r="J9" s="148"/>
      <c r="K9" s="40"/>
      <c r="L9" s="41"/>
      <c r="N9" s="42"/>
    </row>
    <row r="10" spans="1:21" s="39" customFormat="1" ht="16.5" customHeight="1">
      <c r="A10" s="138" t="s">
        <v>2</v>
      </c>
      <c r="B10" s="139"/>
      <c r="C10" s="139"/>
      <c r="D10" s="149"/>
      <c r="E10" s="149"/>
      <c r="F10" s="149"/>
      <c r="G10" s="149"/>
      <c r="H10" s="149"/>
      <c r="I10" s="149"/>
      <c r="J10" s="149"/>
      <c r="K10" s="40"/>
      <c r="L10" s="41"/>
      <c r="N10" s="42"/>
    </row>
    <row r="11" spans="1:21" s="39" customFormat="1" ht="16.5" customHeight="1">
      <c r="A11" s="138" t="s">
        <v>3</v>
      </c>
      <c r="B11" s="139"/>
      <c r="C11" s="139"/>
      <c r="D11" s="149"/>
      <c r="E11" s="149"/>
      <c r="F11" s="149"/>
      <c r="G11" s="149"/>
      <c r="H11" s="149"/>
      <c r="I11" s="149"/>
      <c r="J11" s="149"/>
      <c r="K11" s="40"/>
      <c r="L11" s="41"/>
      <c r="N11" s="42"/>
    </row>
    <row r="12" spans="1:21" ht="28.5" customHeight="1" thickBot="1">
      <c r="A12" s="38"/>
      <c r="B12" s="7"/>
      <c r="C12" s="7"/>
      <c r="D12" s="7"/>
      <c r="E12" s="7"/>
      <c r="F12" s="7"/>
      <c r="G12" s="7"/>
      <c r="H12" s="7"/>
      <c r="I12" s="7"/>
      <c r="J12" s="62"/>
      <c r="K12" s="62" t="s">
        <v>25</v>
      </c>
      <c r="L12" s="63">
        <v>44839</v>
      </c>
    </row>
    <row r="13" spans="1:21" ht="40.15" customHeight="1" thickBot="1">
      <c r="A13" s="44" t="s">
        <v>10</v>
      </c>
      <c r="B13" s="45" t="s">
        <v>4</v>
      </c>
      <c r="C13" s="45" t="s">
        <v>5</v>
      </c>
      <c r="D13" s="45"/>
      <c r="E13" s="150" t="s">
        <v>6</v>
      </c>
      <c r="F13" s="150"/>
      <c r="G13" s="150"/>
      <c r="H13" s="150"/>
      <c r="I13" s="150"/>
      <c r="J13" s="150"/>
      <c r="K13" s="47" t="s">
        <v>16</v>
      </c>
      <c r="L13" s="48" t="s">
        <v>15</v>
      </c>
      <c r="N13" s="144"/>
      <c r="O13" s="144"/>
      <c r="P13" s="144"/>
      <c r="Q13" s="6"/>
      <c r="R13" s="7"/>
      <c r="S13" s="7"/>
      <c r="T13" s="7"/>
      <c r="U13" s="7"/>
    </row>
    <row r="14" spans="1:21" ht="27" customHeight="1">
      <c r="A14" s="182" t="s">
        <v>33</v>
      </c>
      <c r="B14" s="183"/>
      <c r="C14" s="183"/>
      <c r="D14" s="183"/>
      <c r="E14" s="183"/>
      <c r="F14" s="183"/>
      <c r="G14" s="183"/>
      <c r="H14" s="183"/>
      <c r="I14" s="183"/>
      <c r="J14" s="183"/>
      <c r="K14" s="183"/>
      <c r="L14" s="184"/>
      <c r="N14" s="8"/>
      <c r="O14" s="8"/>
      <c r="P14" s="8"/>
      <c r="Q14" s="6"/>
      <c r="R14" s="7"/>
      <c r="S14" s="7"/>
      <c r="T14" s="7"/>
      <c r="U14" s="7"/>
    </row>
    <row r="15" spans="1:21" s="9" customFormat="1" ht="30" customHeight="1">
      <c r="A15" s="65">
        <v>1</v>
      </c>
      <c r="B15" s="66"/>
      <c r="C15" s="67"/>
      <c r="D15" s="68"/>
      <c r="E15" s="151" t="s">
        <v>34</v>
      </c>
      <c r="F15" s="151"/>
      <c r="G15" s="151"/>
      <c r="H15" s="151"/>
      <c r="I15" s="151"/>
      <c r="J15" s="151"/>
      <c r="K15" s="69"/>
      <c r="L15" s="70" t="str">
        <f>IF(AND(C15="",D15=""),"",IF(D15="",K15*C15,C15*D15*K15))</f>
        <v/>
      </c>
      <c r="N15" s="10"/>
      <c r="O15" s="11"/>
      <c r="P15" s="11"/>
      <c r="Q15" s="12"/>
      <c r="R15" s="13"/>
      <c r="S15" s="13"/>
      <c r="T15" s="13"/>
      <c r="U15" s="13"/>
    </row>
    <row r="16" spans="1:21" s="9" customFormat="1" ht="30" customHeight="1">
      <c r="A16" s="72">
        <v>1.01</v>
      </c>
      <c r="B16" s="73"/>
      <c r="C16" s="74"/>
      <c r="D16" s="75"/>
      <c r="E16" s="145" t="s">
        <v>35</v>
      </c>
      <c r="F16" s="145"/>
      <c r="G16" s="145"/>
      <c r="H16" s="145"/>
      <c r="I16" s="145"/>
      <c r="J16" s="145"/>
      <c r="K16" s="76"/>
      <c r="L16" s="77" t="str">
        <f>IF(AND(C16="",D16=""),"",IF(D16="",K16*C16,C16*D16*K16))</f>
        <v/>
      </c>
      <c r="N16" s="10"/>
      <c r="O16" s="11"/>
      <c r="P16" s="11"/>
      <c r="Q16" s="12"/>
      <c r="R16" s="13"/>
      <c r="S16" s="13"/>
      <c r="T16" s="13"/>
      <c r="U16" s="13"/>
    </row>
    <row r="17" spans="1:21" s="9" customFormat="1" ht="30" customHeight="1">
      <c r="A17" s="71" t="s">
        <v>36</v>
      </c>
      <c r="B17" s="50" t="s">
        <v>94</v>
      </c>
      <c r="C17" s="51">
        <v>1</v>
      </c>
      <c r="D17" s="64"/>
      <c r="E17" s="126" t="s">
        <v>42</v>
      </c>
      <c r="F17" s="127" t="s">
        <v>42</v>
      </c>
      <c r="G17" s="127" t="s">
        <v>42</v>
      </c>
      <c r="H17" s="127" t="s">
        <v>42</v>
      </c>
      <c r="I17" s="127" t="s">
        <v>42</v>
      </c>
      <c r="J17" s="128" t="s">
        <v>42</v>
      </c>
      <c r="K17" s="52">
        <v>1981.2095224637374</v>
      </c>
      <c r="L17" s="53">
        <f>+K17*C17</f>
        <v>1981.2095224637374</v>
      </c>
      <c r="N17" s="10"/>
      <c r="O17" s="11"/>
      <c r="P17" s="11"/>
      <c r="Q17" s="12"/>
      <c r="R17" s="13"/>
      <c r="S17" s="13"/>
      <c r="T17" s="13"/>
      <c r="U17" s="13"/>
    </row>
    <row r="18" spans="1:21" s="9" customFormat="1" ht="30" customHeight="1">
      <c r="A18" s="71" t="s">
        <v>37</v>
      </c>
      <c r="B18" s="50" t="s">
        <v>95</v>
      </c>
      <c r="C18" s="51">
        <v>1</v>
      </c>
      <c r="D18" s="64"/>
      <c r="E18" s="126" t="s">
        <v>43</v>
      </c>
      <c r="F18" s="127" t="s">
        <v>43</v>
      </c>
      <c r="G18" s="127" t="s">
        <v>43</v>
      </c>
      <c r="H18" s="127" t="s">
        <v>43</v>
      </c>
      <c r="I18" s="127" t="s">
        <v>43</v>
      </c>
      <c r="J18" s="128" t="s">
        <v>43</v>
      </c>
      <c r="K18" s="52">
        <v>63513.744759833717</v>
      </c>
      <c r="L18" s="53">
        <f>+K18*C18</f>
        <v>63513.744759833717</v>
      </c>
      <c r="N18" s="10"/>
      <c r="O18" s="11"/>
      <c r="P18" s="11"/>
      <c r="Q18" s="12"/>
      <c r="R18" s="13"/>
      <c r="S18" s="13"/>
      <c r="T18" s="13"/>
      <c r="U18" s="13"/>
    </row>
    <row r="19" spans="1:21" s="9" customFormat="1" ht="30" customHeight="1">
      <c r="A19" s="71" t="s">
        <v>38</v>
      </c>
      <c r="B19" s="50" t="s">
        <v>96</v>
      </c>
      <c r="C19" s="51">
        <v>1.5</v>
      </c>
      <c r="D19" s="64"/>
      <c r="E19" s="126" t="s">
        <v>44</v>
      </c>
      <c r="F19" s="127" t="s">
        <v>44</v>
      </c>
      <c r="G19" s="127" t="s">
        <v>44</v>
      </c>
      <c r="H19" s="127" t="s">
        <v>44</v>
      </c>
      <c r="I19" s="127" t="s">
        <v>44</v>
      </c>
      <c r="J19" s="128" t="s">
        <v>44</v>
      </c>
      <c r="K19" s="52">
        <v>144430.25558386187</v>
      </c>
      <c r="L19" s="53">
        <f>+K19*C19</f>
        <v>216645.38337579282</v>
      </c>
      <c r="N19" s="10"/>
      <c r="O19" s="11"/>
      <c r="P19" s="11"/>
      <c r="Q19" s="12"/>
      <c r="R19" s="13"/>
      <c r="S19" s="13"/>
      <c r="T19" s="13"/>
      <c r="U19" s="13"/>
    </row>
    <row r="20" spans="1:21" s="9" customFormat="1" ht="30" customHeight="1">
      <c r="A20" s="72">
        <v>1.02</v>
      </c>
      <c r="B20" s="73"/>
      <c r="C20" s="74"/>
      <c r="D20" s="97"/>
      <c r="E20" s="132" t="s">
        <v>41</v>
      </c>
      <c r="F20" s="133"/>
      <c r="G20" s="133"/>
      <c r="H20" s="133"/>
      <c r="I20" s="133"/>
      <c r="J20" s="134"/>
      <c r="K20" s="76"/>
      <c r="L20" s="77" t="str">
        <f t="shared" ref="L20:L36" si="0">IF(AND(C20="",D20=""),"",IF(D20="",K20*C20,C20*D20*K20))</f>
        <v/>
      </c>
      <c r="N20" s="10"/>
      <c r="O20" s="11"/>
      <c r="P20" s="11"/>
      <c r="Q20" s="12"/>
      <c r="R20" s="13"/>
      <c r="S20" s="13"/>
      <c r="T20" s="13"/>
      <c r="U20" s="13"/>
    </row>
    <row r="21" spans="1:21" s="9" customFormat="1" ht="30" customHeight="1">
      <c r="A21" s="71" t="s">
        <v>39</v>
      </c>
      <c r="B21" s="50" t="s">
        <v>95</v>
      </c>
      <c r="C21" s="51">
        <v>1</v>
      </c>
      <c r="D21" s="64"/>
      <c r="E21" s="126" t="s">
        <v>45</v>
      </c>
      <c r="F21" s="127" t="s">
        <v>45</v>
      </c>
      <c r="G21" s="127" t="s">
        <v>45</v>
      </c>
      <c r="H21" s="127" t="s">
        <v>45</v>
      </c>
      <c r="I21" s="127" t="s">
        <v>45</v>
      </c>
      <c r="J21" s="128" t="s">
        <v>45</v>
      </c>
      <c r="K21" s="52">
        <v>141826.80868700732</v>
      </c>
      <c r="L21" s="53">
        <f t="shared" ref="L21:L22" si="1">+K21*C21</f>
        <v>141826.80868700732</v>
      </c>
      <c r="N21" s="10"/>
      <c r="O21" s="11"/>
      <c r="P21" s="11"/>
      <c r="Q21" s="12"/>
      <c r="R21" s="13"/>
      <c r="S21" s="13"/>
      <c r="T21" s="13"/>
      <c r="U21" s="13"/>
    </row>
    <row r="22" spans="1:21" s="9" customFormat="1" ht="30" customHeight="1">
      <c r="A22" s="71" t="s">
        <v>40</v>
      </c>
      <c r="B22" s="50" t="s">
        <v>96</v>
      </c>
      <c r="C22" s="91">
        <v>1.5</v>
      </c>
      <c r="D22" s="64"/>
      <c r="E22" s="126" t="s">
        <v>46</v>
      </c>
      <c r="F22" s="127" t="s">
        <v>46</v>
      </c>
      <c r="G22" s="127" t="s">
        <v>46</v>
      </c>
      <c r="H22" s="127" t="s">
        <v>46</v>
      </c>
      <c r="I22" s="127" t="s">
        <v>46</v>
      </c>
      <c r="J22" s="128" t="s">
        <v>46</v>
      </c>
      <c r="K22" s="52">
        <v>38115.313530802632</v>
      </c>
      <c r="L22" s="53">
        <f t="shared" si="1"/>
        <v>57172.970296203945</v>
      </c>
      <c r="N22" s="10"/>
      <c r="O22" s="11"/>
      <c r="P22" s="11"/>
      <c r="Q22" s="12"/>
      <c r="R22" s="13"/>
      <c r="S22" s="13"/>
      <c r="T22" s="13"/>
      <c r="U22" s="13"/>
    </row>
    <row r="23" spans="1:21" s="9" customFormat="1" ht="30" customHeight="1">
      <c r="A23" s="72">
        <v>1.03</v>
      </c>
      <c r="B23" s="73"/>
      <c r="C23" s="74"/>
      <c r="D23" s="97"/>
      <c r="E23" s="132" t="s">
        <v>47</v>
      </c>
      <c r="F23" s="133"/>
      <c r="G23" s="133"/>
      <c r="H23" s="133"/>
      <c r="I23" s="133"/>
      <c r="J23" s="134"/>
      <c r="K23" s="76"/>
      <c r="L23" s="77" t="str">
        <f t="shared" si="0"/>
        <v/>
      </c>
      <c r="N23" s="10"/>
      <c r="O23" s="11"/>
      <c r="P23" s="11"/>
      <c r="Q23" s="12"/>
      <c r="R23" s="13"/>
      <c r="S23" s="13"/>
      <c r="T23" s="13"/>
      <c r="U23" s="13"/>
    </row>
    <row r="24" spans="1:21" s="9" customFormat="1" ht="30" customHeight="1">
      <c r="A24" s="83" t="s">
        <v>48</v>
      </c>
      <c r="B24" s="84"/>
      <c r="C24" s="85"/>
      <c r="D24" s="98"/>
      <c r="E24" s="129" t="s">
        <v>49</v>
      </c>
      <c r="F24" s="130"/>
      <c r="G24" s="130"/>
      <c r="H24" s="130"/>
      <c r="I24" s="130"/>
      <c r="J24" s="131"/>
      <c r="K24" s="86"/>
      <c r="L24" s="87" t="str">
        <f t="shared" si="0"/>
        <v/>
      </c>
      <c r="N24" s="10"/>
      <c r="O24" s="11"/>
      <c r="P24" s="11"/>
      <c r="Q24" s="12"/>
      <c r="R24" s="13"/>
      <c r="S24" s="13"/>
      <c r="T24" s="13"/>
      <c r="U24" s="13"/>
    </row>
    <row r="25" spans="1:21" s="9" customFormat="1" ht="30" customHeight="1">
      <c r="A25" s="78" t="s">
        <v>50</v>
      </c>
      <c r="B25" s="50" t="s">
        <v>97</v>
      </c>
      <c r="C25" s="51">
        <v>1407</v>
      </c>
      <c r="D25" s="64"/>
      <c r="E25" s="126" t="s">
        <v>51</v>
      </c>
      <c r="F25" s="127" t="s">
        <v>51</v>
      </c>
      <c r="G25" s="127" t="s">
        <v>51</v>
      </c>
      <c r="H25" s="127" t="s">
        <v>51</v>
      </c>
      <c r="I25" s="127" t="s">
        <v>51</v>
      </c>
      <c r="J25" s="128" t="s">
        <v>51</v>
      </c>
      <c r="K25" s="52">
        <v>13.899027251326718</v>
      </c>
      <c r="L25" s="53">
        <f t="shared" ref="L25:L26" si="2">+K25*C25</f>
        <v>19555.931342616692</v>
      </c>
      <c r="N25" s="10"/>
      <c r="O25" s="11"/>
      <c r="P25" s="11"/>
      <c r="Q25" s="12"/>
      <c r="R25" s="13"/>
      <c r="S25" s="13"/>
      <c r="T25" s="13"/>
      <c r="U25" s="13"/>
    </row>
    <row r="26" spans="1:21" s="9" customFormat="1" ht="30" customHeight="1">
      <c r="A26" s="78" t="s">
        <v>146</v>
      </c>
      <c r="B26" s="50" t="s">
        <v>98</v>
      </c>
      <c r="C26" s="51">
        <v>4.6900000000000004</v>
      </c>
      <c r="D26" s="64"/>
      <c r="E26" s="126" t="s">
        <v>47</v>
      </c>
      <c r="F26" s="127" t="s">
        <v>47</v>
      </c>
      <c r="G26" s="127" t="s">
        <v>47</v>
      </c>
      <c r="H26" s="127" t="s">
        <v>47</v>
      </c>
      <c r="I26" s="127" t="s">
        <v>47</v>
      </c>
      <c r="J26" s="128" t="s">
        <v>47</v>
      </c>
      <c r="K26" s="52">
        <v>64751.066504351111</v>
      </c>
      <c r="L26" s="53">
        <f t="shared" si="2"/>
        <v>303682.50190540671</v>
      </c>
      <c r="N26" s="10"/>
      <c r="O26" s="11"/>
      <c r="P26" s="11"/>
      <c r="Q26" s="12"/>
      <c r="R26" s="13"/>
      <c r="S26" s="13"/>
      <c r="T26" s="13"/>
      <c r="U26" s="13"/>
    </row>
    <row r="27" spans="1:21" s="9" customFormat="1" ht="30" customHeight="1">
      <c r="A27" s="83" t="s">
        <v>52</v>
      </c>
      <c r="B27" s="84"/>
      <c r="C27" s="85"/>
      <c r="D27" s="98"/>
      <c r="E27" s="129" t="s">
        <v>53</v>
      </c>
      <c r="F27" s="130"/>
      <c r="G27" s="130"/>
      <c r="H27" s="130"/>
      <c r="I27" s="130"/>
      <c r="J27" s="131"/>
      <c r="K27" s="86"/>
      <c r="L27" s="87" t="str">
        <f t="shared" si="0"/>
        <v/>
      </c>
      <c r="N27" s="10"/>
      <c r="O27" s="11"/>
      <c r="P27" s="11"/>
      <c r="Q27" s="12"/>
      <c r="R27" s="13"/>
      <c r="S27" s="13"/>
      <c r="T27" s="13"/>
      <c r="U27" s="13"/>
    </row>
    <row r="28" spans="1:21" s="9" customFormat="1" ht="30" customHeight="1">
      <c r="A28" s="78" t="s">
        <v>58</v>
      </c>
      <c r="B28" s="50" t="s">
        <v>99</v>
      </c>
      <c r="C28" s="51">
        <v>0.12</v>
      </c>
      <c r="D28" s="64"/>
      <c r="E28" s="126" t="s">
        <v>54</v>
      </c>
      <c r="F28" s="127" t="s">
        <v>54</v>
      </c>
      <c r="G28" s="127" t="s">
        <v>54</v>
      </c>
      <c r="H28" s="127" t="s">
        <v>54</v>
      </c>
      <c r="I28" s="127" t="s">
        <v>54</v>
      </c>
      <c r="J28" s="128" t="s">
        <v>54</v>
      </c>
      <c r="K28" s="52">
        <v>3286.3368142994968</v>
      </c>
      <c r="L28" s="53">
        <f t="shared" ref="L28:L31" si="3">+K28*C28</f>
        <v>394.3604177159396</v>
      </c>
      <c r="N28" s="10"/>
      <c r="O28" s="11"/>
      <c r="P28" s="11"/>
      <c r="Q28" s="12"/>
      <c r="R28" s="13"/>
      <c r="S28" s="13"/>
      <c r="T28" s="13"/>
      <c r="U28" s="13"/>
    </row>
    <row r="29" spans="1:21" s="9" customFormat="1" ht="30" customHeight="1">
      <c r="A29" s="78" t="s">
        <v>147</v>
      </c>
      <c r="B29" s="50" t="s">
        <v>100</v>
      </c>
      <c r="C29" s="51">
        <v>8.4</v>
      </c>
      <c r="D29" s="64"/>
      <c r="E29" s="126" t="s">
        <v>55</v>
      </c>
      <c r="F29" s="127" t="s">
        <v>55</v>
      </c>
      <c r="G29" s="127" t="s">
        <v>55</v>
      </c>
      <c r="H29" s="127" t="s">
        <v>55</v>
      </c>
      <c r="I29" s="127" t="s">
        <v>55</v>
      </c>
      <c r="J29" s="128" t="s">
        <v>55</v>
      </c>
      <c r="K29" s="52">
        <v>2196.995928689526</v>
      </c>
      <c r="L29" s="53">
        <f t="shared" si="3"/>
        <v>18454.76580099202</v>
      </c>
      <c r="N29" s="10"/>
      <c r="O29" s="11"/>
      <c r="P29" s="11"/>
      <c r="Q29" s="12"/>
      <c r="R29" s="13"/>
      <c r="S29" s="13"/>
      <c r="T29" s="13"/>
      <c r="U29" s="13"/>
    </row>
    <row r="30" spans="1:21" s="9" customFormat="1" ht="30" customHeight="1">
      <c r="A30" s="78" t="s">
        <v>148</v>
      </c>
      <c r="B30" s="50" t="s">
        <v>100</v>
      </c>
      <c r="C30" s="51">
        <v>7.4</v>
      </c>
      <c r="D30" s="64"/>
      <c r="E30" s="126" t="s">
        <v>56</v>
      </c>
      <c r="F30" s="127" t="s">
        <v>56</v>
      </c>
      <c r="G30" s="127" t="s">
        <v>56</v>
      </c>
      <c r="H30" s="127" t="s">
        <v>56</v>
      </c>
      <c r="I30" s="127" t="s">
        <v>56</v>
      </c>
      <c r="J30" s="128" t="s">
        <v>56</v>
      </c>
      <c r="K30" s="52">
        <v>2071.3867072567282</v>
      </c>
      <c r="L30" s="53">
        <f t="shared" si="3"/>
        <v>15328.261633699789</v>
      </c>
      <c r="N30" s="10"/>
      <c r="O30" s="11"/>
      <c r="P30" s="11"/>
      <c r="Q30" s="12"/>
      <c r="R30" s="13"/>
      <c r="S30" s="13"/>
      <c r="T30" s="13"/>
      <c r="U30" s="13"/>
    </row>
    <row r="31" spans="1:21" s="9" customFormat="1" ht="30" customHeight="1">
      <c r="A31" s="78" t="s">
        <v>149</v>
      </c>
      <c r="B31" s="50" t="s">
        <v>94</v>
      </c>
      <c r="C31" s="51">
        <v>1</v>
      </c>
      <c r="D31" s="64"/>
      <c r="E31" s="126" t="s">
        <v>57</v>
      </c>
      <c r="F31" s="127" t="s">
        <v>57</v>
      </c>
      <c r="G31" s="127" t="s">
        <v>57</v>
      </c>
      <c r="H31" s="127" t="s">
        <v>57</v>
      </c>
      <c r="I31" s="127" t="s">
        <v>57</v>
      </c>
      <c r="J31" s="128" t="s">
        <v>57</v>
      </c>
      <c r="K31" s="52">
        <v>604.63851734764421</v>
      </c>
      <c r="L31" s="53">
        <f t="shared" si="3"/>
        <v>604.63851734764421</v>
      </c>
      <c r="N31" s="10"/>
      <c r="O31" s="11"/>
      <c r="P31" s="11"/>
      <c r="Q31" s="12"/>
      <c r="R31" s="13"/>
      <c r="S31" s="13"/>
      <c r="T31" s="13"/>
      <c r="U31" s="13"/>
    </row>
    <row r="32" spans="1:21" s="9" customFormat="1" ht="30" customHeight="1">
      <c r="A32" s="83" t="s">
        <v>60</v>
      </c>
      <c r="B32" s="84"/>
      <c r="C32" s="85"/>
      <c r="D32" s="98"/>
      <c r="E32" s="129" t="s">
        <v>59</v>
      </c>
      <c r="F32" s="130"/>
      <c r="G32" s="130"/>
      <c r="H32" s="130"/>
      <c r="I32" s="130"/>
      <c r="J32" s="131"/>
      <c r="K32" s="86"/>
      <c r="L32" s="87" t="str">
        <f t="shared" si="0"/>
        <v/>
      </c>
      <c r="N32" s="10"/>
      <c r="O32" s="11"/>
      <c r="P32" s="11"/>
      <c r="Q32" s="12"/>
      <c r="R32" s="13"/>
      <c r="S32" s="13"/>
      <c r="T32" s="13"/>
      <c r="U32" s="13"/>
    </row>
    <row r="33" spans="1:21" s="9" customFormat="1" ht="30" customHeight="1">
      <c r="A33" s="78" t="s">
        <v>150</v>
      </c>
      <c r="B33" s="50" t="s">
        <v>99</v>
      </c>
      <c r="C33" s="51">
        <v>3.54</v>
      </c>
      <c r="D33" s="64"/>
      <c r="E33" s="126" t="s">
        <v>61</v>
      </c>
      <c r="F33" s="127" t="s">
        <v>61</v>
      </c>
      <c r="G33" s="127" t="s">
        <v>61</v>
      </c>
      <c r="H33" s="127" t="s">
        <v>61</v>
      </c>
      <c r="I33" s="127" t="s">
        <v>61</v>
      </c>
      <c r="J33" s="128" t="s">
        <v>61</v>
      </c>
      <c r="K33" s="52">
        <v>492.97765423006473</v>
      </c>
      <c r="L33" s="53">
        <f t="shared" ref="L33:L34" si="4">+K33*C33</f>
        <v>1745.1408959744292</v>
      </c>
      <c r="N33" s="10"/>
      <c r="O33" s="11"/>
      <c r="P33" s="11"/>
      <c r="Q33" s="12"/>
      <c r="R33" s="13"/>
      <c r="S33" s="13"/>
      <c r="T33" s="13"/>
      <c r="U33" s="13"/>
    </row>
    <row r="34" spans="1:21" s="9" customFormat="1" ht="30" customHeight="1">
      <c r="A34" s="78" t="s">
        <v>151</v>
      </c>
      <c r="B34" s="50" t="s">
        <v>97</v>
      </c>
      <c r="C34" s="51">
        <v>27.8</v>
      </c>
      <c r="D34" s="64"/>
      <c r="E34" s="126" t="s">
        <v>62</v>
      </c>
      <c r="F34" s="127" t="s">
        <v>62</v>
      </c>
      <c r="G34" s="127" t="s">
        <v>62</v>
      </c>
      <c r="H34" s="127" t="s">
        <v>62</v>
      </c>
      <c r="I34" s="127" t="s">
        <v>62</v>
      </c>
      <c r="J34" s="128" t="s">
        <v>62</v>
      </c>
      <c r="K34" s="52">
        <v>104.79151247073924</v>
      </c>
      <c r="L34" s="53">
        <f t="shared" si="4"/>
        <v>2913.204046686551</v>
      </c>
      <c r="N34" s="10"/>
      <c r="O34" s="11"/>
      <c r="P34" s="11"/>
      <c r="Q34" s="12"/>
      <c r="R34" s="13"/>
      <c r="S34" s="13"/>
      <c r="T34" s="13"/>
      <c r="U34" s="13"/>
    </row>
    <row r="35" spans="1:21" s="9" customFormat="1" ht="30" customHeight="1">
      <c r="A35" s="72">
        <v>1.04</v>
      </c>
      <c r="B35" s="79"/>
      <c r="C35" s="80"/>
      <c r="D35" s="99"/>
      <c r="E35" s="132" t="s">
        <v>63</v>
      </c>
      <c r="F35" s="133" t="s">
        <v>63</v>
      </c>
      <c r="G35" s="133" t="s">
        <v>63</v>
      </c>
      <c r="H35" s="133" t="s">
        <v>63</v>
      </c>
      <c r="I35" s="133" t="s">
        <v>63</v>
      </c>
      <c r="J35" s="134" t="s">
        <v>63</v>
      </c>
      <c r="K35" s="81"/>
      <c r="L35" s="82" t="str">
        <f t="shared" si="0"/>
        <v/>
      </c>
      <c r="N35" s="10"/>
      <c r="O35" s="11"/>
      <c r="P35" s="11"/>
      <c r="Q35" s="12"/>
      <c r="R35" s="13"/>
      <c r="S35" s="13"/>
      <c r="T35" s="13"/>
      <c r="U35" s="13"/>
    </row>
    <row r="36" spans="1:21" s="9" customFormat="1" ht="30" customHeight="1">
      <c r="A36" s="83" t="s">
        <v>102</v>
      </c>
      <c r="B36" s="84"/>
      <c r="C36" s="85"/>
      <c r="D36" s="98"/>
      <c r="E36" s="129" t="s">
        <v>64</v>
      </c>
      <c r="F36" s="130" t="s">
        <v>64</v>
      </c>
      <c r="G36" s="130" t="s">
        <v>64</v>
      </c>
      <c r="H36" s="130" t="s">
        <v>64</v>
      </c>
      <c r="I36" s="130" t="s">
        <v>64</v>
      </c>
      <c r="J36" s="131" t="s">
        <v>64</v>
      </c>
      <c r="K36" s="86"/>
      <c r="L36" s="87" t="str">
        <f t="shared" si="0"/>
        <v/>
      </c>
      <c r="N36" s="10"/>
      <c r="O36" s="11"/>
      <c r="P36" s="11"/>
      <c r="Q36" s="12"/>
      <c r="R36" s="13"/>
      <c r="S36" s="13"/>
      <c r="T36" s="13"/>
      <c r="U36" s="13"/>
    </row>
    <row r="37" spans="1:21" s="9" customFormat="1" ht="30" customHeight="1">
      <c r="A37" s="78" t="s">
        <v>103</v>
      </c>
      <c r="B37" s="50" t="s">
        <v>97</v>
      </c>
      <c r="C37" s="51">
        <v>1947</v>
      </c>
      <c r="D37" s="64"/>
      <c r="E37" s="126" t="s">
        <v>65</v>
      </c>
      <c r="F37" s="127" t="s">
        <v>65</v>
      </c>
      <c r="G37" s="127" t="s">
        <v>65</v>
      </c>
      <c r="H37" s="127" t="s">
        <v>65</v>
      </c>
      <c r="I37" s="127" t="s">
        <v>65</v>
      </c>
      <c r="J37" s="128" t="s">
        <v>65</v>
      </c>
      <c r="K37" s="52">
        <v>7.2516663919965483</v>
      </c>
      <c r="L37" s="53">
        <f t="shared" ref="L37:L44" si="5">+K37*C37</f>
        <v>14118.99446521728</v>
      </c>
      <c r="N37" s="10"/>
      <c r="O37" s="11"/>
      <c r="P37" s="11"/>
      <c r="Q37" s="12"/>
      <c r="R37" s="13"/>
      <c r="S37" s="13"/>
      <c r="T37" s="13"/>
      <c r="U37" s="13"/>
    </row>
    <row r="38" spans="1:21" s="9" customFormat="1" ht="30" customHeight="1">
      <c r="A38" s="78" t="s">
        <v>104</v>
      </c>
      <c r="B38" s="50" t="s">
        <v>99</v>
      </c>
      <c r="C38" s="51">
        <v>613.78</v>
      </c>
      <c r="D38" s="64"/>
      <c r="E38" s="126" t="s">
        <v>66</v>
      </c>
      <c r="F38" s="127" t="s">
        <v>66</v>
      </c>
      <c r="G38" s="127" t="s">
        <v>66</v>
      </c>
      <c r="H38" s="127" t="s">
        <v>66</v>
      </c>
      <c r="I38" s="127" t="s">
        <v>66</v>
      </c>
      <c r="J38" s="128" t="s">
        <v>66</v>
      </c>
      <c r="K38" s="52">
        <v>7.5846510732616972</v>
      </c>
      <c r="L38" s="53">
        <f t="shared" si="5"/>
        <v>4655.3071357465642</v>
      </c>
      <c r="N38" s="10"/>
      <c r="O38" s="11"/>
      <c r="P38" s="11"/>
      <c r="Q38" s="12"/>
      <c r="R38" s="13"/>
      <c r="S38" s="13"/>
      <c r="T38" s="13"/>
      <c r="U38" s="13"/>
    </row>
    <row r="39" spans="1:21" s="110" customFormat="1" ht="30" customHeight="1">
      <c r="A39" s="105" t="s">
        <v>105</v>
      </c>
      <c r="B39" s="106" t="s">
        <v>97</v>
      </c>
      <c r="C39" s="107">
        <v>2026.47</v>
      </c>
      <c r="D39" s="64"/>
      <c r="E39" s="135" t="s">
        <v>67</v>
      </c>
      <c r="F39" s="136" t="s">
        <v>67</v>
      </c>
      <c r="G39" s="136" t="s">
        <v>67</v>
      </c>
      <c r="H39" s="136" t="s">
        <v>67</v>
      </c>
      <c r="I39" s="136" t="s">
        <v>67</v>
      </c>
      <c r="J39" s="137" t="s">
        <v>67</v>
      </c>
      <c r="K39" s="108">
        <v>6.8816834128130511</v>
      </c>
      <c r="L39" s="109">
        <f t="shared" si="5"/>
        <v>13945.524985563265</v>
      </c>
      <c r="N39" s="111"/>
      <c r="O39" s="112"/>
      <c r="P39" s="112"/>
      <c r="Q39" s="113"/>
      <c r="R39" s="114"/>
      <c r="S39" s="114"/>
      <c r="T39" s="114"/>
      <c r="U39" s="114"/>
    </row>
    <row r="40" spans="1:21" s="9" customFormat="1" ht="30" customHeight="1">
      <c r="A40" s="78" t="s">
        <v>106</v>
      </c>
      <c r="B40" s="50" t="s">
        <v>99</v>
      </c>
      <c r="C40" s="91">
        <v>823.97</v>
      </c>
      <c r="D40" s="64"/>
      <c r="E40" s="126" t="s">
        <v>68</v>
      </c>
      <c r="F40" s="127" t="s">
        <v>68</v>
      </c>
      <c r="G40" s="127" t="s">
        <v>68</v>
      </c>
      <c r="H40" s="127" t="s">
        <v>68</v>
      </c>
      <c r="I40" s="127" t="s">
        <v>68</v>
      </c>
      <c r="J40" s="128" t="s">
        <v>68</v>
      </c>
      <c r="K40" s="52">
        <v>41.129774519232129</v>
      </c>
      <c r="L40" s="53">
        <f t="shared" si="5"/>
        <v>33889.700310611697</v>
      </c>
      <c r="N40" s="10"/>
      <c r="O40" s="11"/>
      <c r="P40" s="11"/>
      <c r="Q40" s="12"/>
      <c r="R40" s="13"/>
      <c r="S40" s="13"/>
      <c r="T40" s="13"/>
      <c r="U40" s="13"/>
    </row>
    <row r="41" spans="1:21" s="9" customFormat="1" ht="30" customHeight="1">
      <c r="A41" s="78" t="s">
        <v>107</v>
      </c>
      <c r="B41" s="50" t="s">
        <v>99</v>
      </c>
      <c r="C41" s="51">
        <v>190.43999999999997</v>
      </c>
      <c r="D41" s="64"/>
      <c r="E41" s="126" t="s">
        <v>69</v>
      </c>
      <c r="F41" s="127" t="s">
        <v>69</v>
      </c>
      <c r="G41" s="127" t="s">
        <v>69</v>
      </c>
      <c r="H41" s="127" t="s">
        <v>69</v>
      </c>
      <c r="I41" s="127" t="s">
        <v>69</v>
      </c>
      <c r="J41" s="128" t="s">
        <v>69</v>
      </c>
      <c r="K41" s="52">
        <v>43.546996649897643</v>
      </c>
      <c r="L41" s="53">
        <f t="shared" si="5"/>
        <v>8293.0900420065063</v>
      </c>
      <c r="N41" s="10"/>
      <c r="O41" s="11"/>
      <c r="P41" s="11"/>
      <c r="Q41" s="12"/>
      <c r="R41" s="13"/>
      <c r="S41" s="13"/>
      <c r="T41" s="13"/>
      <c r="U41" s="13"/>
    </row>
    <row r="42" spans="1:21" s="9" customFormat="1" ht="30" customHeight="1">
      <c r="A42" s="78" t="s">
        <v>108</v>
      </c>
      <c r="B42" s="50" t="s">
        <v>97</v>
      </c>
      <c r="C42" s="91">
        <v>555.17999999999995</v>
      </c>
      <c r="D42" s="64"/>
      <c r="E42" s="126" t="s">
        <v>70</v>
      </c>
      <c r="F42" s="127" t="s">
        <v>70</v>
      </c>
      <c r="G42" s="127" t="s">
        <v>70</v>
      </c>
      <c r="H42" s="127" t="s">
        <v>70</v>
      </c>
      <c r="I42" s="127" t="s">
        <v>70</v>
      </c>
      <c r="J42" s="128" t="s">
        <v>70</v>
      </c>
      <c r="K42" s="52">
        <v>22.778618751730654</v>
      </c>
      <c r="L42" s="53">
        <f t="shared" si="5"/>
        <v>12646.233558585824</v>
      </c>
      <c r="N42" s="10"/>
      <c r="O42" s="11"/>
      <c r="P42" s="11"/>
      <c r="Q42" s="12"/>
      <c r="R42" s="13"/>
      <c r="S42" s="13"/>
      <c r="T42" s="13"/>
      <c r="U42" s="13"/>
    </row>
    <row r="43" spans="1:21" s="9" customFormat="1" ht="30" customHeight="1">
      <c r="A43" s="78" t="s">
        <v>109</v>
      </c>
      <c r="B43" s="50" t="s">
        <v>99</v>
      </c>
      <c r="C43" s="51">
        <v>506</v>
      </c>
      <c r="D43" s="64"/>
      <c r="E43" s="126" t="s">
        <v>71</v>
      </c>
      <c r="F43" s="127" t="s">
        <v>71</v>
      </c>
      <c r="G43" s="127" t="s">
        <v>71</v>
      </c>
      <c r="H43" s="127" t="s">
        <v>71</v>
      </c>
      <c r="I43" s="127" t="s">
        <v>71</v>
      </c>
      <c r="J43" s="128" t="s">
        <v>71</v>
      </c>
      <c r="K43" s="52">
        <v>128.84040611766656</v>
      </c>
      <c r="L43" s="53">
        <f t="shared" si="5"/>
        <v>65193.245495539282</v>
      </c>
      <c r="N43" s="10"/>
      <c r="O43" s="11"/>
      <c r="P43" s="11"/>
      <c r="Q43" s="12"/>
      <c r="R43" s="13"/>
      <c r="S43" s="13"/>
      <c r="T43" s="13"/>
      <c r="U43" s="13"/>
    </row>
    <row r="44" spans="1:21" s="9" customFormat="1" ht="30" customHeight="1">
      <c r="A44" s="78" t="s">
        <v>110</v>
      </c>
      <c r="B44" s="50" t="s">
        <v>99</v>
      </c>
      <c r="C44" s="51">
        <v>170.04000000000002</v>
      </c>
      <c r="D44" s="64"/>
      <c r="E44" s="126" t="s">
        <v>72</v>
      </c>
      <c r="F44" s="127" t="s">
        <v>72</v>
      </c>
      <c r="G44" s="127" t="s">
        <v>72</v>
      </c>
      <c r="H44" s="127" t="s">
        <v>72</v>
      </c>
      <c r="I44" s="127" t="s">
        <v>72</v>
      </c>
      <c r="J44" s="128" t="s">
        <v>72</v>
      </c>
      <c r="K44" s="52">
        <v>136.36339336106434</v>
      </c>
      <c r="L44" s="53">
        <f t="shared" si="5"/>
        <v>23187.231407115381</v>
      </c>
      <c r="N44" s="10"/>
      <c r="O44" s="11"/>
      <c r="P44" s="11"/>
      <c r="Q44" s="12"/>
      <c r="R44" s="13"/>
      <c r="S44" s="13"/>
      <c r="T44" s="13"/>
      <c r="U44" s="13"/>
    </row>
    <row r="45" spans="1:21" s="9" customFormat="1" ht="30" customHeight="1">
      <c r="A45" s="83" t="s">
        <v>111</v>
      </c>
      <c r="B45" s="84"/>
      <c r="C45" s="85"/>
      <c r="D45" s="98"/>
      <c r="E45" s="129" t="s">
        <v>73</v>
      </c>
      <c r="F45" s="130"/>
      <c r="G45" s="130"/>
      <c r="H45" s="130"/>
      <c r="I45" s="130"/>
      <c r="J45" s="131"/>
      <c r="K45" s="86"/>
      <c r="L45" s="87"/>
      <c r="N45" s="10"/>
      <c r="O45" s="11"/>
      <c r="P45" s="11"/>
      <c r="Q45" s="12"/>
      <c r="R45" s="13"/>
      <c r="S45" s="13"/>
      <c r="T45" s="13"/>
      <c r="U45" s="13"/>
    </row>
    <row r="46" spans="1:21" s="9" customFormat="1" ht="30" customHeight="1">
      <c r="A46" s="78" t="s">
        <v>112</v>
      </c>
      <c r="B46" s="50" t="s">
        <v>97</v>
      </c>
      <c r="C46" s="51">
        <v>512</v>
      </c>
      <c r="D46" s="64"/>
      <c r="E46" s="126" t="s">
        <v>65</v>
      </c>
      <c r="F46" s="127" t="s">
        <v>65</v>
      </c>
      <c r="G46" s="127" t="s">
        <v>65</v>
      </c>
      <c r="H46" s="127" t="s">
        <v>65</v>
      </c>
      <c r="I46" s="127" t="s">
        <v>65</v>
      </c>
      <c r="J46" s="128" t="s">
        <v>65</v>
      </c>
      <c r="K46" s="52">
        <v>7.2516663919965483</v>
      </c>
      <c r="L46" s="53">
        <f t="shared" ref="L46:L53" si="6">+K46*C46</f>
        <v>3712.8531927022327</v>
      </c>
      <c r="N46" s="10"/>
      <c r="O46" s="11"/>
      <c r="P46" s="11"/>
      <c r="Q46" s="12"/>
      <c r="R46" s="13"/>
      <c r="S46" s="13"/>
      <c r="T46" s="13"/>
      <c r="U46" s="13"/>
    </row>
    <row r="47" spans="1:21" s="9" customFormat="1" ht="30" customHeight="1">
      <c r="A47" s="78" t="s">
        <v>113</v>
      </c>
      <c r="B47" s="50" t="s">
        <v>99</v>
      </c>
      <c r="C47" s="51">
        <v>190.63</v>
      </c>
      <c r="D47" s="64"/>
      <c r="E47" s="126" t="s">
        <v>66</v>
      </c>
      <c r="F47" s="127" t="s">
        <v>66</v>
      </c>
      <c r="G47" s="127" t="s">
        <v>66</v>
      </c>
      <c r="H47" s="127" t="s">
        <v>66</v>
      </c>
      <c r="I47" s="127" t="s">
        <v>66</v>
      </c>
      <c r="J47" s="128" t="s">
        <v>66</v>
      </c>
      <c r="K47" s="52">
        <v>7.5846510732616972</v>
      </c>
      <c r="L47" s="53">
        <f t="shared" si="6"/>
        <v>1445.8620340958773</v>
      </c>
      <c r="N47" s="10"/>
      <c r="O47" s="11"/>
      <c r="P47" s="11"/>
      <c r="Q47" s="12"/>
      <c r="R47" s="13"/>
      <c r="S47" s="13"/>
      <c r="T47" s="13"/>
      <c r="U47" s="13"/>
    </row>
    <row r="48" spans="1:21" s="9" customFormat="1" ht="30" customHeight="1">
      <c r="A48" s="78" t="s">
        <v>114</v>
      </c>
      <c r="B48" s="50" t="s">
        <v>97</v>
      </c>
      <c r="C48" s="91">
        <v>550.49</v>
      </c>
      <c r="D48" s="64"/>
      <c r="E48" s="126" t="s">
        <v>67</v>
      </c>
      <c r="F48" s="127" t="s">
        <v>67</v>
      </c>
      <c r="G48" s="127" t="s">
        <v>67</v>
      </c>
      <c r="H48" s="127" t="s">
        <v>67</v>
      </c>
      <c r="I48" s="127" t="s">
        <v>67</v>
      </c>
      <c r="J48" s="128" t="s">
        <v>67</v>
      </c>
      <c r="K48" s="52">
        <v>6.8816834128130511</v>
      </c>
      <c r="L48" s="53">
        <f t="shared" si="6"/>
        <v>3788.2979019194568</v>
      </c>
      <c r="N48" s="10"/>
      <c r="O48" s="11"/>
      <c r="P48" s="11"/>
      <c r="Q48" s="12"/>
      <c r="R48" s="13"/>
      <c r="S48" s="13"/>
      <c r="T48" s="13"/>
      <c r="U48" s="13"/>
    </row>
    <row r="49" spans="1:21" s="9" customFormat="1" ht="30" customHeight="1">
      <c r="A49" s="78" t="s">
        <v>115</v>
      </c>
      <c r="B49" s="50" t="s">
        <v>99</v>
      </c>
      <c r="C49" s="51">
        <v>206.76000000000002</v>
      </c>
      <c r="D49" s="64"/>
      <c r="E49" s="126" t="s">
        <v>68</v>
      </c>
      <c r="F49" s="127" t="s">
        <v>68</v>
      </c>
      <c r="G49" s="127" t="s">
        <v>68</v>
      </c>
      <c r="H49" s="127" t="s">
        <v>68</v>
      </c>
      <c r="I49" s="127" t="s">
        <v>68</v>
      </c>
      <c r="J49" s="128" t="s">
        <v>68</v>
      </c>
      <c r="K49" s="52">
        <v>41.129774519232129</v>
      </c>
      <c r="L49" s="53">
        <f t="shared" si="6"/>
        <v>8503.9921795964365</v>
      </c>
      <c r="N49" s="10"/>
      <c r="O49" s="11"/>
      <c r="P49" s="11"/>
      <c r="Q49" s="12"/>
      <c r="R49" s="13"/>
      <c r="S49" s="13"/>
      <c r="T49" s="13"/>
      <c r="U49" s="13"/>
    </row>
    <row r="50" spans="1:21" s="9" customFormat="1" ht="30" customHeight="1">
      <c r="A50" s="78" t="s">
        <v>116</v>
      </c>
      <c r="B50" s="50" t="s">
        <v>99</v>
      </c>
      <c r="C50" s="51">
        <v>47.07</v>
      </c>
      <c r="D50" s="64"/>
      <c r="E50" s="126" t="s">
        <v>69</v>
      </c>
      <c r="F50" s="127" t="s">
        <v>69</v>
      </c>
      <c r="G50" s="127" t="s">
        <v>69</v>
      </c>
      <c r="H50" s="127" t="s">
        <v>69</v>
      </c>
      <c r="I50" s="127" t="s">
        <v>69</v>
      </c>
      <c r="J50" s="128" t="s">
        <v>69</v>
      </c>
      <c r="K50" s="52">
        <v>43.546996649897643</v>
      </c>
      <c r="L50" s="53">
        <f t="shared" si="6"/>
        <v>2049.7571323106822</v>
      </c>
      <c r="N50" s="10"/>
      <c r="O50" s="11"/>
      <c r="P50" s="11"/>
      <c r="Q50" s="12"/>
      <c r="R50" s="13"/>
      <c r="S50" s="13"/>
      <c r="T50" s="13"/>
      <c r="U50" s="13"/>
    </row>
    <row r="51" spans="1:21" s="9" customFormat="1" ht="30" customHeight="1">
      <c r="A51" s="78" t="s">
        <v>117</v>
      </c>
      <c r="B51" s="50" t="s">
        <v>97</v>
      </c>
      <c r="C51" s="91">
        <v>157.65</v>
      </c>
      <c r="D51" s="64"/>
      <c r="E51" s="126" t="s">
        <v>70</v>
      </c>
      <c r="F51" s="127" t="s">
        <v>70</v>
      </c>
      <c r="G51" s="127" t="s">
        <v>70</v>
      </c>
      <c r="H51" s="127" t="s">
        <v>70</v>
      </c>
      <c r="I51" s="127" t="s">
        <v>70</v>
      </c>
      <c r="J51" s="128" t="s">
        <v>70</v>
      </c>
      <c r="K51" s="52">
        <v>22.778618751730654</v>
      </c>
      <c r="L51" s="53">
        <f t="shared" si="6"/>
        <v>3591.049246210338</v>
      </c>
      <c r="N51" s="10"/>
      <c r="O51" s="11"/>
      <c r="P51" s="11"/>
      <c r="Q51" s="12"/>
      <c r="R51" s="13"/>
      <c r="S51" s="13"/>
      <c r="T51" s="13"/>
      <c r="U51" s="13"/>
    </row>
    <row r="52" spans="1:21" s="9" customFormat="1" ht="30" customHeight="1">
      <c r="A52" s="78" t="s">
        <v>118</v>
      </c>
      <c r="B52" s="50" t="s">
        <v>99</v>
      </c>
      <c r="C52" s="91">
        <v>125.07</v>
      </c>
      <c r="D52" s="64"/>
      <c r="E52" s="126" t="s">
        <v>71</v>
      </c>
      <c r="F52" s="127" t="s">
        <v>71</v>
      </c>
      <c r="G52" s="127" t="s">
        <v>71</v>
      </c>
      <c r="H52" s="127" t="s">
        <v>71</v>
      </c>
      <c r="I52" s="127" t="s">
        <v>71</v>
      </c>
      <c r="J52" s="128" t="s">
        <v>71</v>
      </c>
      <c r="K52" s="52">
        <v>128.84040611766656</v>
      </c>
      <c r="L52" s="53">
        <f t="shared" si="6"/>
        <v>16114.069593136555</v>
      </c>
      <c r="N52" s="10"/>
      <c r="O52" s="11"/>
      <c r="P52" s="11"/>
      <c r="Q52" s="12"/>
      <c r="R52" s="13"/>
      <c r="S52" s="13"/>
      <c r="T52" s="13"/>
      <c r="U52" s="13"/>
    </row>
    <row r="53" spans="1:21" s="9" customFormat="1" ht="30" customHeight="1">
      <c r="A53" s="78" t="s">
        <v>119</v>
      </c>
      <c r="B53" s="50" t="s">
        <v>99</v>
      </c>
      <c r="C53" s="91">
        <v>79.87</v>
      </c>
      <c r="D53" s="64"/>
      <c r="E53" s="126" t="s">
        <v>72</v>
      </c>
      <c r="F53" s="127" t="s">
        <v>72</v>
      </c>
      <c r="G53" s="127" t="s">
        <v>72</v>
      </c>
      <c r="H53" s="127" t="s">
        <v>72</v>
      </c>
      <c r="I53" s="127" t="s">
        <v>72</v>
      </c>
      <c r="J53" s="128" t="s">
        <v>72</v>
      </c>
      <c r="K53" s="52">
        <v>136.36339336106434</v>
      </c>
      <c r="L53" s="53">
        <f t="shared" si="6"/>
        <v>10891.34422774821</v>
      </c>
      <c r="N53" s="10"/>
      <c r="O53" s="11"/>
      <c r="P53" s="11"/>
      <c r="Q53" s="12"/>
      <c r="R53" s="13"/>
      <c r="S53" s="13"/>
      <c r="T53" s="13"/>
      <c r="U53" s="13"/>
    </row>
    <row r="54" spans="1:21" s="9" customFormat="1" ht="30" customHeight="1">
      <c r="A54" s="83" t="s">
        <v>120</v>
      </c>
      <c r="B54" s="84"/>
      <c r="C54" s="85"/>
      <c r="D54" s="98"/>
      <c r="E54" s="129" t="s">
        <v>74</v>
      </c>
      <c r="F54" s="130"/>
      <c r="G54" s="130"/>
      <c r="H54" s="130"/>
      <c r="I54" s="130"/>
      <c r="J54" s="131"/>
      <c r="K54" s="86"/>
      <c r="L54" s="87"/>
      <c r="N54" s="10"/>
      <c r="O54" s="11"/>
      <c r="P54" s="11"/>
      <c r="Q54" s="12"/>
      <c r="R54" s="13"/>
      <c r="S54" s="13"/>
      <c r="T54" s="13"/>
      <c r="U54" s="13"/>
    </row>
    <row r="55" spans="1:21" s="9" customFormat="1" ht="30" customHeight="1">
      <c r="A55" s="78" t="s">
        <v>121</v>
      </c>
      <c r="B55" s="50" t="s">
        <v>97</v>
      </c>
      <c r="C55" s="51">
        <v>1086</v>
      </c>
      <c r="D55" s="64"/>
      <c r="E55" s="126" t="s">
        <v>65</v>
      </c>
      <c r="F55" s="127" t="s">
        <v>65</v>
      </c>
      <c r="G55" s="127" t="s">
        <v>65</v>
      </c>
      <c r="H55" s="127" t="s">
        <v>65</v>
      </c>
      <c r="I55" s="127" t="s">
        <v>65</v>
      </c>
      <c r="J55" s="128" t="s">
        <v>65</v>
      </c>
      <c r="K55" s="52">
        <v>7.2516663919965483</v>
      </c>
      <c r="L55" s="53">
        <f t="shared" ref="L55:L61" si="7">+K55*C55</f>
        <v>7875.3097017082519</v>
      </c>
      <c r="N55" s="10"/>
      <c r="O55" s="11"/>
      <c r="P55" s="11"/>
      <c r="Q55" s="12"/>
      <c r="R55" s="13"/>
      <c r="S55" s="13"/>
      <c r="T55" s="13"/>
      <c r="U55" s="13"/>
    </row>
    <row r="56" spans="1:21" s="9" customFormat="1" ht="30" customHeight="1">
      <c r="A56" s="78" t="s">
        <v>122</v>
      </c>
      <c r="B56" s="50" t="s">
        <v>99</v>
      </c>
      <c r="C56" s="91">
        <v>603.53</v>
      </c>
      <c r="D56" s="64"/>
      <c r="E56" s="126" t="s">
        <v>66</v>
      </c>
      <c r="F56" s="127" t="s">
        <v>66</v>
      </c>
      <c r="G56" s="127" t="s">
        <v>66</v>
      </c>
      <c r="H56" s="127" t="s">
        <v>66</v>
      </c>
      <c r="I56" s="127" t="s">
        <v>66</v>
      </c>
      <c r="J56" s="128" t="s">
        <v>66</v>
      </c>
      <c r="K56" s="52">
        <v>7.5846510732616972</v>
      </c>
      <c r="L56" s="53">
        <f t="shared" si="7"/>
        <v>4577.5644622456321</v>
      </c>
      <c r="N56" s="10"/>
      <c r="O56" s="11"/>
      <c r="P56" s="11"/>
      <c r="Q56" s="12"/>
      <c r="R56" s="13"/>
      <c r="S56" s="13"/>
      <c r="T56" s="13"/>
      <c r="U56" s="13"/>
    </row>
    <row r="57" spans="1:21" s="9" customFormat="1" ht="30" customHeight="1">
      <c r="A57" s="78" t="s">
        <v>123</v>
      </c>
      <c r="B57" s="50" t="s">
        <v>97</v>
      </c>
      <c r="C57" s="91">
        <v>929.79</v>
      </c>
      <c r="D57" s="64"/>
      <c r="E57" s="126" t="s">
        <v>67</v>
      </c>
      <c r="F57" s="127" t="s">
        <v>67</v>
      </c>
      <c r="G57" s="127" t="s">
        <v>67</v>
      </c>
      <c r="H57" s="127" t="s">
        <v>67</v>
      </c>
      <c r="I57" s="127" t="s">
        <v>67</v>
      </c>
      <c r="J57" s="128" t="s">
        <v>67</v>
      </c>
      <c r="K57" s="52">
        <v>6.8816834128130511</v>
      </c>
      <c r="L57" s="53">
        <f t="shared" si="7"/>
        <v>6398.5204203994463</v>
      </c>
      <c r="N57" s="10"/>
      <c r="O57" s="11"/>
      <c r="P57" s="11"/>
      <c r="Q57" s="12"/>
      <c r="R57" s="13"/>
      <c r="S57" s="13"/>
      <c r="T57" s="13"/>
      <c r="U57" s="13"/>
    </row>
    <row r="58" spans="1:21" s="9" customFormat="1" ht="30" customHeight="1">
      <c r="A58" s="78" t="s">
        <v>124</v>
      </c>
      <c r="B58" s="50" t="s">
        <v>99</v>
      </c>
      <c r="C58" s="91">
        <v>165.46</v>
      </c>
      <c r="D58" s="64"/>
      <c r="E58" s="126" t="s">
        <v>75</v>
      </c>
      <c r="F58" s="127" t="s">
        <v>75</v>
      </c>
      <c r="G58" s="127" t="s">
        <v>75</v>
      </c>
      <c r="H58" s="127" t="s">
        <v>75</v>
      </c>
      <c r="I58" s="127" t="s">
        <v>75</v>
      </c>
      <c r="J58" s="128" t="s">
        <v>75</v>
      </c>
      <c r="K58" s="52">
        <v>170.1921704244088</v>
      </c>
      <c r="L58" s="53">
        <f t="shared" si="7"/>
        <v>28159.996518422682</v>
      </c>
      <c r="N58" s="10"/>
      <c r="O58" s="11"/>
      <c r="P58" s="11"/>
      <c r="Q58" s="12"/>
      <c r="R58" s="13"/>
      <c r="S58" s="13"/>
      <c r="T58" s="13"/>
      <c r="U58" s="13"/>
    </row>
    <row r="59" spans="1:21" s="9" customFormat="1" ht="30" customHeight="1">
      <c r="A59" s="78" t="s">
        <v>125</v>
      </c>
      <c r="B59" s="50" t="s">
        <v>97</v>
      </c>
      <c r="C59" s="91">
        <v>567.39</v>
      </c>
      <c r="D59" s="64"/>
      <c r="E59" s="126" t="s">
        <v>70</v>
      </c>
      <c r="F59" s="127" t="s">
        <v>70</v>
      </c>
      <c r="G59" s="127" t="s">
        <v>70</v>
      </c>
      <c r="H59" s="127" t="s">
        <v>70</v>
      </c>
      <c r="I59" s="127" t="s">
        <v>70</v>
      </c>
      <c r="J59" s="128" t="s">
        <v>70</v>
      </c>
      <c r="K59" s="52">
        <v>22.778618751730654</v>
      </c>
      <c r="L59" s="53">
        <f t="shared" si="7"/>
        <v>12924.360493544456</v>
      </c>
      <c r="N59" s="10"/>
      <c r="O59" s="11"/>
      <c r="P59" s="11"/>
      <c r="Q59" s="12"/>
      <c r="R59" s="13"/>
      <c r="S59" s="13"/>
      <c r="T59" s="13"/>
      <c r="U59" s="13"/>
    </row>
    <row r="60" spans="1:21" s="9" customFormat="1" ht="30" customHeight="1">
      <c r="A60" s="78" t="s">
        <v>126</v>
      </c>
      <c r="B60" s="50" t="s">
        <v>99</v>
      </c>
      <c r="C60" s="91">
        <v>403.29</v>
      </c>
      <c r="D60" s="64"/>
      <c r="E60" s="126" t="s">
        <v>71</v>
      </c>
      <c r="F60" s="127" t="s">
        <v>71</v>
      </c>
      <c r="G60" s="127" t="s">
        <v>71</v>
      </c>
      <c r="H60" s="127" t="s">
        <v>71</v>
      </c>
      <c r="I60" s="127" t="s">
        <v>71</v>
      </c>
      <c r="J60" s="128" t="s">
        <v>71</v>
      </c>
      <c r="K60" s="52">
        <v>128.84040611766656</v>
      </c>
      <c r="L60" s="53">
        <f t="shared" si="7"/>
        <v>51960.047383193749</v>
      </c>
      <c r="N60" s="10"/>
      <c r="O60" s="11"/>
      <c r="P60" s="11"/>
      <c r="Q60" s="12"/>
      <c r="R60" s="13"/>
      <c r="S60" s="13"/>
      <c r="T60" s="13"/>
      <c r="U60" s="13"/>
    </row>
    <row r="61" spans="1:21" s="9" customFormat="1" ht="30" customHeight="1">
      <c r="A61" s="78" t="s">
        <v>127</v>
      </c>
      <c r="B61" s="50" t="s">
        <v>99</v>
      </c>
      <c r="C61" s="51">
        <v>344.65</v>
      </c>
      <c r="D61" s="64"/>
      <c r="E61" s="126" t="s">
        <v>72</v>
      </c>
      <c r="F61" s="127" t="s">
        <v>72</v>
      </c>
      <c r="G61" s="127" t="s">
        <v>72</v>
      </c>
      <c r="H61" s="127" t="s">
        <v>72</v>
      </c>
      <c r="I61" s="127" t="s">
        <v>72</v>
      </c>
      <c r="J61" s="128" t="s">
        <v>72</v>
      </c>
      <c r="K61" s="52">
        <v>136.36339336106434</v>
      </c>
      <c r="L61" s="53">
        <f t="shared" si="7"/>
        <v>46997.643521890823</v>
      </c>
      <c r="N61" s="10"/>
      <c r="O61" s="11"/>
      <c r="P61" s="11"/>
      <c r="Q61" s="12"/>
      <c r="R61" s="13"/>
      <c r="S61" s="13"/>
      <c r="T61" s="13"/>
      <c r="U61" s="13"/>
    </row>
    <row r="62" spans="1:21" s="9" customFormat="1" ht="30" customHeight="1">
      <c r="A62" s="88">
        <v>1.05</v>
      </c>
      <c r="B62" s="84"/>
      <c r="C62" s="85"/>
      <c r="D62" s="98"/>
      <c r="E62" s="129" t="s">
        <v>76</v>
      </c>
      <c r="F62" s="130"/>
      <c r="G62" s="130"/>
      <c r="H62" s="130"/>
      <c r="I62" s="130"/>
      <c r="J62" s="131"/>
      <c r="K62" s="86"/>
      <c r="L62" s="87"/>
      <c r="N62" s="10"/>
      <c r="O62" s="11"/>
      <c r="P62" s="11"/>
      <c r="Q62" s="12"/>
      <c r="R62" s="13"/>
      <c r="S62" s="13"/>
      <c r="T62" s="13"/>
      <c r="U62" s="13"/>
    </row>
    <row r="63" spans="1:21" s="9" customFormat="1" ht="30" customHeight="1">
      <c r="A63" s="49" t="s">
        <v>128</v>
      </c>
      <c r="B63" s="50" t="s">
        <v>97</v>
      </c>
      <c r="C63" s="51">
        <v>1047.8</v>
      </c>
      <c r="D63" s="64"/>
      <c r="E63" s="126" t="s">
        <v>65</v>
      </c>
      <c r="F63" s="127" t="s">
        <v>65</v>
      </c>
      <c r="G63" s="127" t="s">
        <v>65</v>
      </c>
      <c r="H63" s="127" t="s">
        <v>65</v>
      </c>
      <c r="I63" s="127" t="s">
        <v>65</v>
      </c>
      <c r="J63" s="128" t="s">
        <v>65</v>
      </c>
      <c r="K63" s="52">
        <v>7.2516663919965483</v>
      </c>
      <c r="L63" s="53">
        <f t="shared" ref="L63:L66" si="8">+K63*C63</f>
        <v>7598.2960455339826</v>
      </c>
      <c r="N63" s="10"/>
      <c r="O63" s="11"/>
      <c r="P63" s="11"/>
      <c r="Q63" s="12"/>
      <c r="R63" s="13"/>
      <c r="S63" s="13"/>
      <c r="T63" s="13"/>
      <c r="U63" s="13"/>
    </row>
    <row r="64" spans="1:21" s="9" customFormat="1" ht="30" customHeight="1">
      <c r="A64" s="49" t="s">
        <v>129</v>
      </c>
      <c r="B64" s="50" t="s">
        <v>99</v>
      </c>
      <c r="C64" s="51">
        <v>486.06999999999994</v>
      </c>
      <c r="D64" s="64"/>
      <c r="E64" s="126" t="s">
        <v>77</v>
      </c>
      <c r="F64" s="127" t="s">
        <v>77</v>
      </c>
      <c r="G64" s="127" t="s">
        <v>77</v>
      </c>
      <c r="H64" s="127" t="s">
        <v>77</v>
      </c>
      <c r="I64" s="127" t="s">
        <v>77</v>
      </c>
      <c r="J64" s="128" t="s">
        <v>77</v>
      </c>
      <c r="K64" s="52">
        <v>8.3122842656559079</v>
      </c>
      <c r="L64" s="53">
        <f t="shared" si="8"/>
        <v>4040.3520130073666</v>
      </c>
      <c r="N64" s="10"/>
      <c r="O64" s="11"/>
      <c r="P64" s="11"/>
      <c r="Q64" s="12"/>
      <c r="R64" s="13"/>
      <c r="S64" s="13"/>
      <c r="T64" s="13"/>
      <c r="U64" s="13"/>
    </row>
    <row r="65" spans="1:21" s="9" customFormat="1" ht="30" customHeight="1">
      <c r="A65" s="49" t="s">
        <v>130</v>
      </c>
      <c r="B65" s="50" t="s">
        <v>97</v>
      </c>
      <c r="C65" s="91">
        <v>1245.49</v>
      </c>
      <c r="D65" s="64"/>
      <c r="E65" s="126" t="s">
        <v>67</v>
      </c>
      <c r="F65" s="127" t="s">
        <v>67</v>
      </c>
      <c r="G65" s="127" t="s">
        <v>67</v>
      </c>
      <c r="H65" s="127" t="s">
        <v>67</v>
      </c>
      <c r="I65" s="127" t="s">
        <v>67</v>
      </c>
      <c r="J65" s="128" t="s">
        <v>67</v>
      </c>
      <c r="K65" s="52">
        <v>6.8816834128130511</v>
      </c>
      <c r="L65" s="53">
        <f t="shared" si="8"/>
        <v>8571.0678738245279</v>
      </c>
      <c r="N65" s="10"/>
      <c r="O65" s="11"/>
      <c r="P65" s="11"/>
      <c r="Q65" s="12"/>
      <c r="R65" s="13"/>
      <c r="S65" s="13"/>
      <c r="T65" s="13"/>
      <c r="U65" s="13"/>
    </row>
    <row r="66" spans="1:21" s="9" customFormat="1" ht="30" customHeight="1">
      <c r="A66" s="49" t="s">
        <v>131</v>
      </c>
      <c r="B66" s="50" t="s">
        <v>99</v>
      </c>
      <c r="C66" s="51">
        <v>243.03</v>
      </c>
      <c r="D66" s="64"/>
      <c r="E66" s="126" t="s">
        <v>78</v>
      </c>
      <c r="F66" s="127" t="s">
        <v>78</v>
      </c>
      <c r="G66" s="127" t="s">
        <v>78</v>
      </c>
      <c r="H66" s="127" t="s">
        <v>78</v>
      </c>
      <c r="I66" s="127" t="s">
        <v>78</v>
      </c>
      <c r="J66" s="128" t="s">
        <v>78</v>
      </c>
      <c r="K66" s="52">
        <v>77.425104777133214</v>
      </c>
      <c r="L66" s="53">
        <f t="shared" si="8"/>
        <v>18816.623213986684</v>
      </c>
      <c r="N66" s="10"/>
      <c r="O66" s="11"/>
      <c r="P66" s="11"/>
      <c r="Q66" s="12"/>
      <c r="R66" s="13"/>
      <c r="S66" s="13"/>
      <c r="T66" s="13"/>
      <c r="U66" s="13"/>
    </row>
    <row r="67" spans="1:21" s="9" customFormat="1" ht="30" customHeight="1">
      <c r="A67" s="88">
        <v>1.06</v>
      </c>
      <c r="B67" s="84"/>
      <c r="C67" s="85"/>
      <c r="D67" s="98"/>
      <c r="E67" s="129" t="s">
        <v>79</v>
      </c>
      <c r="F67" s="130"/>
      <c r="G67" s="130"/>
      <c r="H67" s="130"/>
      <c r="I67" s="130"/>
      <c r="J67" s="131"/>
      <c r="K67" s="86"/>
      <c r="L67" s="87"/>
      <c r="N67" s="10"/>
      <c r="O67" s="11"/>
      <c r="P67" s="11"/>
      <c r="Q67" s="12"/>
      <c r="R67" s="13"/>
      <c r="S67" s="13"/>
      <c r="T67" s="13"/>
      <c r="U67" s="13"/>
    </row>
    <row r="68" spans="1:21" s="9" customFormat="1" ht="30" customHeight="1">
      <c r="A68" s="49" t="s">
        <v>132</v>
      </c>
      <c r="B68" s="50" t="s">
        <v>97</v>
      </c>
      <c r="C68" s="51">
        <v>560.83000000000004</v>
      </c>
      <c r="D68" s="64"/>
      <c r="E68" s="126" t="s">
        <v>65</v>
      </c>
      <c r="F68" s="127" t="s">
        <v>65</v>
      </c>
      <c r="G68" s="127" t="s">
        <v>65</v>
      </c>
      <c r="H68" s="127" t="s">
        <v>65</v>
      </c>
      <c r="I68" s="127" t="s">
        <v>65</v>
      </c>
      <c r="J68" s="128" t="s">
        <v>65</v>
      </c>
      <c r="K68" s="52">
        <v>7.2516663919965483</v>
      </c>
      <c r="L68" s="53">
        <f t="shared" ref="L68:L71" si="9">+K68*C68</f>
        <v>4066.9520626234244</v>
      </c>
      <c r="N68" s="10"/>
      <c r="O68" s="11"/>
      <c r="P68" s="11"/>
      <c r="Q68" s="12"/>
      <c r="R68" s="13"/>
      <c r="S68" s="13"/>
      <c r="T68" s="13"/>
      <c r="U68" s="13"/>
    </row>
    <row r="69" spans="1:21" s="9" customFormat="1" ht="30" customHeight="1">
      <c r="A69" s="49" t="s">
        <v>133</v>
      </c>
      <c r="B69" s="50" t="s">
        <v>99</v>
      </c>
      <c r="C69" s="51">
        <v>564.04999999999995</v>
      </c>
      <c r="D69" s="64"/>
      <c r="E69" s="126" t="s">
        <v>77</v>
      </c>
      <c r="F69" s="127" t="s">
        <v>77</v>
      </c>
      <c r="G69" s="127" t="s">
        <v>77</v>
      </c>
      <c r="H69" s="127" t="s">
        <v>77</v>
      </c>
      <c r="I69" s="127" t="s">
        <v>77</v>
      </c>
      <c r="J69" s="128" t="s">
        <v>77</v>
      </c>
      <c r="K69" s="52">
        <v>8.3122842656559079</v>
      </c>
      <c r="L69" s="53">
        <f t="shared" si="9"/>
        <v>4688.5439400432142</v>
      </c>
      <c r="N69" s="10"/>
      <c r="O69" s="11"/>
      <c r="P69" s="11"/>
      <c r="Q69" s="12"/>
      <c r="R69" s="13"/>
      <c r="S69" s="13"/>
      <c r="T69" s="13"/>
      <c r="U69" s="13"/>
    </row>
    <row r="70" spans="1:21" s="9" customFormat="1" ht="30" customHeight="1">
      <c r="A70" s="49" t="s">
        <v>134</v>
      </c>
      <c r="B70" s="50" t="s">
        <v>97</v>
      </c>
      <c r="C70" s="51">
        <v>560.83000000000004</v>
      </c>
      <c r="D70" s="64"/>
      <c r="E70" s="126" t="s">
        <v>80</v>
      </c>
      <c r="F70" s="127" t="s">
        <v>80</v>
      </c>
      <c r="G70" s="127" t="s">
        <v>80</v>
      </c>
      <c r="H70" s="127" t="s">
        <v>80</v>
      </c>
      <c r="I70" s="127" t="s">
        <v>80</v>
      </c>
      <c r="J70" s="128" t="s">
        <v>80</v>
      </c>
      <c r="K70" s="52">
        <v>6.1787157523644058</v>
      </c>
      <c r="L70" s="53">
        <f t="shared" si="9"/>
        <v>3465.2091553985301</v>
      </c>
      <c r="N70" s="10"/>
      <c r="O70" s="11"/>
      <c r="P70" s="11"/>
      <c r="Q70" s="12"/>
      <c r="R70" s="13"/>
      <c r="S70" s="13"/>
      <c r="T70" s="13"/>
      <c r="U70" s="13"/>
    </row>
    <row r="71" spans="1:21" s="9" customFormat="1" ht="30" customHeight="1">
      <c r="A71" s="49" t="s">
        <v>135</v>
      </c>
      <c r="B71" s="50" t="s">
        <v>99</v>
      </c>
      <c r="C71" s="51">
        <v>540.97</v>
      </c>
      <c r="D71" s="64"/>
      <c r="E71" s="126" t="s">
        <v>81</v>
      </c>
      <c r="F71" s="127" t="s">
        <v>81</v>
      </c>
      <c r="G71" s="127" t="s">
        <v>81</v>
      </c>
      <c r="H71" s="127" t="s">
        <v>81</v>
      </c>
      <c r="I71" s="127" t="s">
        <v>81</v>
      </c>
      <c r="J71" s="128" t="s">
        <v>81</v>
      </c>
      <c r="K71" s="52">
        <v>128.59375079821089</v>
      </c>
      <c r="L71" s="53">
        <f t="shared" si="9"/>
        <v>69565.361369308142</v>
      </c>
      <c r="N71" s="10"/>
      <c r="O71" s="11"/>
      <c r="P71" s="11"/>
      <c r="Q71" s="12"/>
      <c r="R71" s="13"/>
      <c r="S71" s="13"/>
      <c r="T71" s="13"/>
      <c r="U71" s="13"/>
    </row>
    <row r="72" spans="1:21" s="9" customFormat="1" ht="30" customHeight="1">
      <c r="A72" s="88">
        <v>1.07</v>
      </c>
      <c r="B72" s="84"/>
      <c r="C72" s="85"/>
      <c r="D72" s="98"/>
      <c r="E72" s="129" t="s">
        <v>82</v>
      </c>
      <c r="F72" s="130"/>
      <c r="G72" s="130"/>
      <c r="H72" s="130"/>
      <c r="I72" s="130"/>
      <c r="J72" s="131"/>
      <c r="K72" s="86"/>
      <c r="L72" s="87"/>
      <c r="N72" s="10"/>
      <c r="O72" s="11"/>
      <c r="P72" s="11"/>
      <c r="Q72" s="12"/>
      <c r="R72" s="13"/>
      <c r="S72" s="13"/>
      <c r="T72" s="13"/>
      <c r="U72" s="13"/>
    </row>
    <row r="73" spans="1:21" s="9" customFormat="1" ht="30" customHeight="1">
      <c r="A73" s="49" t="s">
        <v>136</v>
      </c>
      <c r="B73" s="50" t="s">
        <v>101</v>
      </c>
      <c r="C73" s="91">
        <v>453.58003680000002</v>
      </c>
      <c r="D73" s="64"/>
      <c r="E73" s="126" t="s">
        <v>83</v>
      </c>
      <c r="F73" s="127" t="s">
        <v>83</v>
      </c>
      <c r="G73" s="127" t="s">
        <v>83</v>
      </c>
      <c r="H73" s="127" t="s">
        <v>83</v>
      </c>
      <c r="I73" s="127" t="s">
        <v>83</v>
      </c>
      <c r="J73" s="128" t="s">
        <v>83</v>
      </c>
      <c r="K73" s="52">
        <v>6.043055326663791</v>
      </c>
      <c r="L73" s="53">
        <f t="shared" ref="L73:L78" si="10">+K73*C73</f>
        <v>2741.0092574525984</v>
      </c>
      <c r="N73" s="10"/>
      <c r="O73" s="11"/>
      <c r="P73" s="11"/>
      <c r="Q73" s="12"/>
      <c r="R73" s="13"/>
      <c r="S73" s="13"/>
      <c r="T73" s="13"/>
      <c r="U73" s="13"/>
    </row>
    <row r="74" spans="1:21" s="9" customFormat="1" ht="30" customHeight="1">
      <c r="A74" s="49" t="s">
        <v>137</v>
      </c>
      <c r="B74" s="50" t="s">
        <v>101</v>
      </c>
      <c r="C74" s="91">
        <v>2193.1</v>
      </c>
      <c r="D74" s="64"/>
      <c r="E74" s="126" t="s">
        <v>84</v>
      </c>
      <c r="F74" s="127" t="s">
        <v>84</v>
      </c>
      <c r="G74" s="127" t="s">
        <v>84</v>
      </c>
      <c r="H74" s="127" t="s">
        <v>84</v>
      </c>
      <c r="I74" s="127" t="s">
        <v>84</v>
      </c>
      <c r="J74" s="128" t="s">
        <v>84</v>
      </c>
      <c r="K74" s="52">
        <v>9.6688885226620656</v>
      </c>
      <c r="L74" s="53">
        <f t="shared" si="10"/>
        <v>21204.839419050175</v>
      </c>
      <c r="N74" s="10"/>
      <c r="O74" s="11"/>
      <c r="P74" s="11"/>
      <c r="Q74" s="12"/>
      <c r="R74" s="13"/>
      <c r="S74" s="13"/>
      <c r="T74" s="13"/>
      <c r="U74" s="13"/>
    </row>
    <row r="75" spans="1:21" s="9" customFormat="1" ht="30" customHeight="1">
      <c r="A75" s="49" t="s">
        <v>138</v>
      </c>
      <c r="B75" s="50" t="s">
        <v>101</v>
      </c>
      <c r="C75" s="91">
        <v>1909.5</v>
      </c>
      <c r="D75" s="64"/>
      <c r="E75" s="126" t="s">
        <v>85</v>
      </c>
      <c r="F75" s="127" t="s">
        <v>85</v>
      </c>
      <c r="G75" s="127" t="s">
        <v>85</v>
      </c>
      <c r="H75" s="127" t="s">
        <v>85</v>
      </c>
      <c r="I75" s="127" t="s">
        <v>85</v>
      </c>
      <c r="J75" s="128" t="s">
        <v>85</v>
      </c>
      <c r="K75" s="52">
        <v>6.7090246891940861</v>
      </c>
      <c r="L75" s="53">
        <f t="shared" si="10"/>
        <v>12810.882644016108</v>
      </c>
      <c r="N75" s="10"/>
      <c r="O75" s="11"/>
      <c r="P75" s="11"/>
      <c r="Q75" s="12"/>
      <c r="R75" s="13"/>
      <c r="S75" s="13"/>
      <c r="T75" s="13"/>
      <c r="U75" s="13"/>
    </row>
    <row r="76" spans="1:21" s="9" customFormat="1" ht="30" customHeight="1">
      <c r="A76" s="49" t="s">
        <v>139</v>
      </c>
      <c r="B76" s="50" t="s">
        <v>101</v>
      </c>
      <c r="C76" s="91">
        <v>36454.15</v>
      </c>
      <c r="D76" s="64"/>
      <c r="E76" s="126" t="s">
        <v>86</v>
      </c>
      <c r="F76" s="127" t="s">
        <v>86</v>
      </c>
      <c r="G76" s="127" t="s">
        <v>86</v>
      </c>
      <c r="H76" s="127" t="s">
        <v>86</v>
      </c>
      <c r="I76" s="127" t="s">
        <v>86</v>
      </c>
      <c r="J76" s="128" t="s">
        <v>86</v>
      </c>
      <c r="K76" s="52">
        <v>6.4377038377928546</v>
      </c>
      <c r="L76" s="53">
        <f t="shared" si="10"/>
        <v>234681.0213584764</v>
      </c>
      <c r="N76" s="10"/>
      <c r="O76" s="11"/>
      <c r="P76" s="11"/>
      <c r="Q76" s="12"/>
      <c r="R76" s="13"/>
      <c r="S76" s="13"/>
      <c r="T76" s="13"/>
      <c r="U76" s="13"/>
    </row>
    <row r="77" spans="1:21" s="9" customFormat="1" ht="30" customHeight="1">
      <c r="A77" s="49" t="s">
        <v>140</v>
      </c>
      <c r="B77" s="50" t="s">
        <v>101</v>
      </c>
      <c r="C77" s="91">
        <v>216.31</v>
      </c>
      <c r="D77" s="64"/>
      <c r="E77" s="126" t="s">
        <v>87</v>
      </c>
      <c r="F77" s="127" t="s">
        <v>87</v>
      </c>
      <c r="G77" s="127" t="s">
        <v>87</v>
      </c>
      <c r="H77" s="127" t="s">
        <v>87</v>
      </c>
      <c r="I77" s="127" t="s">
        <v>87</v>
      </c>
      <c r="J77" s="128" t="s">
        <v>87</v>
      </c>
      <c r="K77" s="52">
        <v>6.043055326663791</v>
      </c>
      <c r="L77" s="53">
        <f t="shared" si="10"/>
        <v>1307.1732977106446</v>
      </c>
      <c r="N77" s="10"/>
      <c r="O77" s="11"/>
      <c r="P77" s="11"/>
      <c r="Q77" s="12"/>
      <c r="R77" s="13"/>
      <c r="S77" s="13"/>
      <c r="T77" s="13"/>
      <c r="U77" s="13"/>
    </row>
    <row r="78" spans="1:21" s="9" customFormat="1" ht="30" customHeight="1">
      <c r="A78" s="49" t="s">
        <v>141</v>
      </c>
      <c r="B78" s="50" t="s">
        <v>101</v>
      </c>
      <c r="C78" s="91">
        <v>959.12993940000013</v>
      </c>
      <c r="D78" s="64"/>
      <c r="E78" s="126" t="s">
        <v>88</v>
      </c>
      <c r="F78" s="127" t="s">
        <v>88</v>
      </c>
      <c r="G78" s="127" t="s">
        <v>88</v>
      </c>
      <c r="H78" s="127" t="s">
        <v>88</v>
      </c>
      <c r="I78" s="127" t="s">
        <v>88</v>
      </c>
      <c r="J78" s="128" t="s">
        <v>88</v>
      </c>
      <c r="K78" s="52">
        <v>7.5599855413161299</v>
      </c>
      <c r="L78" s="53">
        <f t="shared" si="10"/>
        <v>7251.008474107417</v>
      </c>
      <c r="N78" s="10"/>
      <c r="O78" s="11"/>
      <c r="P78" s="11"/>
      <c r="Q78" s="12"/>
      <c r="R78" s="13"/>
      <c r="S78" s="13"/>
      <c r="T78" s="13"/>
      <c r="U78" s="13"/>
    </row>
    <row r="79" spans="1:21" s="9" customFormat="1" ht="30" customHeight="1">
      <c r="A79" s="88">
        <v>1.08</v>
      </c>
      <c r="B79" s="84"/>
      <c r="C79" s="85"/>
      <c r="D79" s="98"/>
      <c r="E79" s="129" t="s">
        <v>89</v>
      </c>
      <c r="F79" s="130"/>
      <c r="G79" s="130"/>
      <c r="H79" s="130"/>
      <c r="I79" s="130"/>
      <c r="J79" s="131"/>
      <c r="K79" s="86"/>
      <c r="L79" s="87"/>
      <c r="N79" s="10"/>
      <c r="O79" s="11"/>
      <c r="P79" s="11"/>
      <c r="Q79" s="12"/>
      <c r="R79" s="13"/>
      <c r="S79" s="13"/>
      <c r="T79" s="13"/>
      <c r="U79" s="13"/>
    </row>
    <row r="80" spans="1:21" s="9" customFormat="1" ht="30" customHeight="1">
      <c r="A80" s="49" t="s">
        <v>142</v>
      </c>
      <c r="B80" s="50" t="s">
        <v>99</v>
      </c>
      <c r="C80" s="91">
        <v>245.8</v>
      </c>
      <c r="D80" s="64"/>
      <c r="E80" s="126" t="s">
        <v>90</v>
      </c>
      <c r="F80" s="127" t="s">
        <v>90</v>
      </c>
      <c r="G80" s="127" t="s">
        <v>90</v>
      </c>
      <c r="H80" s="127" t="s">
        <v>90</v>
      </c>
      <c r="I80" s="127" t="s">
        <v>90</v>
      </c>
      <c r="J80" s="128" t="s">
        <v>90</v>
      </c>
      <c r="K80" s="52">
        <v>5.9073949009631752</v>
      </c>
      <c r="L80" s="53">
        <f t="shared" ref="L80:L81" si="11">+K80*C80</f>
        <v>1452.0376666567486</v>
      </c>
      <c r="N80" s="10"/>
      <c r="O80" s="11"/>
      <c r="P80" s="11"/>
      <c r="Q80" s="12"/>
      <c r="R80" s="13"/>
      <c r="S80" s="13"/>
      <c r="T80" s="13"/>
      <c r="U80" s="13"/>
    </row>
    <row r="81" spans="1:21" s="9" customFormat="1" ht="30" customHeight="1">
      <c r="A81" s="49" t="s">
        <v>143</v>
      </c>
      <c r="B81" s="50" t="s">
        <v>97</v>
      </c>
      <c r="C81" s="51">
        <v>1000</v>
      </c>
      <c r="D81" s="64"/>
      <c r="E81" s="126" t="s">
        <v>91</v>
      </c>
      <c r="F81" s="127" t="s">
        <v>91</v>
      </c>
      <c r="G81" s="127" t="s">
        <v>91</v>
      </c>
      <c r="H81" s="127" t="s">
        <v>91</v>
      </c>
      <c r="I81" s="127" t="s">
        <v>91</v>
      </c>
      <c r="J81" s="128" t="s">
        <v>91</v>
      </c>
      <c r="K81" s="52">
        <v>3.9588178772634222</v>
      </c>
      <c r="L81" s="53">
        <f t="shared" si="11"/>
        <v>3958.8178772634224</v>
      </c>
      <c r="N81" s="10"/>
      <c r="O81" s="11"/>
      <c r="P81" s="11"/>
      <c r="Q81" s="12"/>
      <c r="R81" s="13"/>
      <c r="S81" s="13"/>
      <c r="T81" s="13"/>
      <c r="U81" s="13"/>
    </row>
    <row r="82" spans="1:21" s="9" customFormat="1" ht="30" customHeight="1">
      <c r="A82" s="88">
        <v>1.0900000000000001</v>
      </c>
      <c r="B82" s="84"/>
      <c r="C82" s="85"/>
      <c r="D82" s="98"/>
      <c r="E82" s="129" t="s">
        <v>92</v>
      </c>
      <c r="F82" s="130"/>
      <c r="G82" s="130"/>
      <c r="H82" s="130"/>
      <c r="I82" s="130"/>
      <c r="J82" s="131"/>
      <c r="K82" s="86"/>
      <c r="L82" s="87"/>
      <c r="N82" s="10"/>
      <c r="O82" s="11"/>
      <c r="P82" s="11"/>
      <c r="Q82" s="12"/>
      <c r="R82" s="13"/>
      <c r="S82" s="13"/>
      <c r="T82" s="13"/>
      <c r="U82" s="13"/>
    </row>
    <row r="83" spans="1:21" s="9" customFormat="1" ht="30" customHeight="1">
      <c r="A83" s="49" t="s">
        <v>144</v>
      </c>
      <c r="B83" s="50" t="s">
        <v>95</v>
      </c>
      <c r="C83" s="51">
        <v>1</v>
      </c>
      <c r="D83" s="64"/>
      <c r="E83" s="126" t="s">
        <v>92</v>
      </c>
      <c r="F83" s="127" t="s">
        <v>92</v>
      </c>
      <c r="G83" s="127" t="s">
        <v>92</v>
      </c>
      <c r="H83" s="127" t="s">
        <v>92</v>
      </c>
      <c r="I83" s="127" t="s">
        <v>92</v>
      </c>
      <c r="J83" s="128" t="s">
        <v>92</v>
      </c>
      <c r="K83" s="52">
        <v>55497.446877524606</v>
      </c>
      <c r="L83" s="53">
        <f t="shared" ref="L83:L84" si="12">+K83*C83</f>
        <v>55497.446877524606</v>
      </c>
      <c r="N83" s="10"/>
      <c r="O83" s="11"/>
      <c r="P83" s="11"/>
      <c r="Q83" s="12"/>
      <c r="R83" s="13"/>
      <c r="S83" s="13"/>
      <c r="T83" s="13"/>
      <c r="U83" s="13"/>
    </row>
    <row r="84" spans="1:21" s="9" customFormat="1" ht="30" customHeight="1">
      <c r="A84" s="49" t="s">
        <v>145</v>
      </c>
      <c r="B84" s="50" t="s">
        <v>95</v>
      </c>
      <c r="C84" s="51">
        <v>1</v>
      </c>
      <c r="D84" s="64"/>
      <c r="E84" s="126" t="s">
        <v>93</v>
      </c>
      <c r="F84" s="127" t="s">
        <v>93</v>
      </c>
      <c r="G84" s="127" t="s">
        <v>93</v>
      </c>
      <c r="H84" s="127" t="s">
        <v>93</v>
      </c>
      <c r="I84" s="127" t="s">
        <v>93</v>
      </c>
      <c r="J84" s="128" t="s">
        <v>93</v>
      </c>
      <c r="K84" s="52">
        <v>10359.523417137927</v>
      </c>
      <c r="L84" s="53">
        <f t="shared" si="12"/>
        <v>10359.523417137927</v>
      </c>
      <c r="N84" s="10"/>
      <c r="O84" s="11"/>
      <c r="P84" s="11"/>
      <c r="Q84" s="12"/>
      <c r="R84" s="13"/>
      <c r="S84" s="13"/>
      <c r="T84" s="13"/>
      <c r="U84" s="13"/>
    </row>
    <row r="85" spans="1:21" s="9" customFormat="1" ht="30" customHeight="1">
      <c r="A85" s="120" t="s">
        <v>21</v>
      </c>
      <c r="B85" s="121"/>
      <c r="C85" s="121"/>
      <c r="D85" s="121"/>
      <c r="E85" s="121"/>
      <c r="F85" s="121"/>
      <c r="G85" s="121"/>
      <c r="H85" s="121"/>
      <c r="I85" s="121"/>
      <c r="J85" s="121"/>
      <c r="K85" s="122"/>
      <c r="L85" s="89">
        <f>SUM(L17:L84)-0.02</f>
        <v>1700815.062574374</v>
      </c>
      <c r="N85" s="10"/>
      <c r="O85" s="11"/>
      <c r="P85" s="11"/>
      <c r="Q85" s="12"/>
      <c r="R85" s="13"/>
      <c r="S85" s="13"/>
      <c r="T85" s="13"/>
      <c r="U85" s="13"/>
    </row>
    <row r="86" spans="1:21" s="9" customFormat="1" ht="30" customHeight="1">
      <c r="A86" s="49"/>
      <c r="B86" s="50"/>
      <c r="C86" s="51"/>
      <c r="D86" s="61"/>
      <c r="E86" s="123" t="s">
        <v>31</v>
      </c>
      <c r="F86" s="124"/>
      <c r="G86" s="124"/>
      <c r="H86" s="124"/>
      <c r="I86" s="124"/>
      <c r="J86" s="125"/>
      <c r="K86" s="93">
        <v>0.18</v>
      </c>
      <c r="L86" s="94">
        <f>+K86*L85-0.01</f>
        <v>306146.70126338728</v>
      </c>
      <c r="N86" s="10"/>
      <c r="O86" s="11"/>
      <c r="P86" s="11"/>
      <c r="Q86" s="12"/>
      <c r="R86" s="13"/>
      <c r="S86" s="13"/>
      <c r="T86" s="13"/>
      <c r="U86" s="13"/>
    </row>
    <row r="87" spans="1:21" s="9" customFormat="1" ht="30" customHeight="1" thickBot="1">
      <c r="A87" s="120" t="s">
        <v>153</v>
      </c>
      <c r="B87" s="121"/>
      <c r="C87" s="121"/>
      <c r="D87" s="121"/>
      <c r="E87" s="121"/>
      <c r="F87" s="121"/>
      <c r="G87" s="121"/>
      <c r="H87" s="121"/>
      <c r="I87" s="121"/>
      <c r="J87" s="121"/>
      <c r="K87" s="122"/>
      <c r="L87" s="54">
        <f>+L86+L85</f>
        <v>2006961.7638377612</v>
      </c>
      <c r="N87" s="10"/>
      <c r="O87" s="11"/>
      <c r="P87" s="11"/>
      <c r="Q87" s="12"/>
      <c r="R87" s="13"/>
      <c r="S87" s="13"/>
      <c r="T87" s="13"/>
      <c r="U87" s="13"/>
    </row>
    <row r="88" spans="1:21" ht="14.25">
      <c r="A88" s="24"/>
      <c r="B88" s="25"/>
      <c r="C88" s="25"/>
      <c r="D88" s="25"/>
      <c r="E88" s="43"/>
      <c r="F88" s="43"/>
      <c r="G88" s="43"/>
      <c r="H88" s="43"/>
      <c r="I88" s="26"/>
      <c r="J88" s="26"/>
      <c r="K88" s="27"/>
      <c r="L88" s="28"/>
      <c r="N88" s="7"/>
      <c r="O88" s="7"/>
      <c r="P88" s="14"/>
      <c r="Q88" s="6"/>
      <c r="R88" s="7"/>
      <c r="S88" s="7"/>
      <c r="T88" s="7"/>
      <c r="U88" s="7"/>
    </row>
    <row r="89" spans="1:21" ht="18" customHeight="1" thickBot="1">
      <c r="A89" s="1"/>
      <c r="B89" s="30"/>
      <c r="C89" s="30"/>
      <c r="D89" s="30"/>
      <c r="E89" s="194" t="s">
        <v>11</v>
      </c>
      <c r="F89" s="194"/>
      <c r="G89" s="7"/>
      <c r="H89" s="7"/>
      <c r="I89" s="7"/>
      <c r="J89" s="7"/>
      <c r="K89" s="7"/>
      <c r="L89" s="31"/>
      <c r="N89" s="7"/>
      <c r="O89" s="7"/>
      <c r="P89" s="14"/>
      <c r="Q89" s="6"/>
      <c r="R89" s="7"/>
      <c r="S89" s="7"/>
      <c r="T89" s="7"/>
      <c r="U89" s="7"/>
    </row>
    <row r="90" spans="1:21" ht="32.25" customHeight="1" thickBot="1">
      <c r="A90" s="1"/>
      <c r="B90" s="30"/>
      <c r="C90" s="30"/>
      <c r="D90" s="30"/>
      <c r="E90" s="185" t="s">
        <v>6</v>
      </c>
      <c r="F90" s="186"/>
      <c r="G90" s="187"/>
      <c r="H90" s="185" t="s">
        <v>7</v>
      </c>
      <c r="I90" s="186"/>
      <c r="J90" s="186"/>
      <c r="K90" s="186"/>
      <c r="L90" s="187"/>
      <c r="N90" s="7"/>
      <c r="O90" s="7"/>
      <c r="P90" s="17"/>
      <c r="Q90" s="7"/>
      <c r="R90" s="7"/>
      <c r="S90" s="7"/>
      <c r="T90" s="7"/>
      <c r="U90" s="7"/>
    </row>
    <row r="91" spans="1:21" s="15" customFormat="1" ht="23.25" customHeight="1">
      <c r="A91" s="29"/>
      <c r="B91" s="32"/>
      <c r="C91" s="32"/>
      <c r="D91" s="32"/>
      <c r="E91" s="191" t="s">
        <v>8</v>
      </c>
      <c r="F91" s="192"/>
      <c r="G91" s="193"/>
      <c r="H91" s="188" t="s">
        <v>160</v>
      </c>
      <c r="I91" s="189"/>
      <c r="J91" s="189"/>
      <c r="K91" s="189"/>
      <c r="L91" s="190"/>
      <c r="N91" s="16"/>
      <c r="O91" s="16"/>
      <c r="P91" s="18"/>
      <c r="Q91" s="16"/>
      <c r="R91" s="16"/>
      <c r="S91" s="16"/>
      <c r="T91" s="16"/>
      <c r="U91" s="16"/>
    </row>
    <row r="92" spans="1:21" s="15" customFormat="1" ht="23.25" customHeight="1">
      <c r="A92" s="29"/>
      <c r="B92" s="32"/>
      <c r="C92" s="32"/>
      <c r="D92" s="32"/>
      <c r="E92" s="179" t="s">
        <v>12</v>
      </c>
      <c r="F92" s="180"/>
      <c r="G92" s="181"/>
      <c r="H92" s="179" t="s">
        <v>157</v>
      </c>
      <c r="I92" s="180"/>
      <c r="J92" s="180"/>
      <c r="K92" s="180"/>
      <c r="L92" s="181"/>
      <c r="N92" s="16"/>
      <c r="O92" s="16"/>
      <c r="P92" s="18"/>
      <c r="Q92" s="16"/>
      <c r="R92" s="16"/>
      <c r="S92" s="16"/>
      <c r="T92" s="16"/>
      <c r="U92" s="16"/>
    </row>
    <row r="93" spans="1:21" s="15" customFormat="1" ht="23.25" customHeight="1">
      <c r="A93" s="29"/>
      <c r="B93" s="33"/>
      <c r="C93" s="33"/>
      <c r="D93" s="33"/>
      <c r="E93" s="179" t="s">
        <v>9</v>
      </c>
      <c r="F93" s="180"/>
      <c r="G93" s="181"/>
      <c r="H93" s="179" t="s">
        <v>158</v>
      </c>
      <c r="I93" s="180"/>
      <c r="J93" s="180"/>
      <c r="K93" s="180"/>
      <c r="L93" s="181"/>
      <c r="N93" s="16"/>
      <c r="O93" s="16"/>
      <c r="P93" s="16"/>
      <c r="Q93" s="19"/>
      <c r="R93" s="16"/>
      <c r="S93" s="16"/>
      <c r="T93" s="16"/>
      <c r="U93" s="16"/>
    </row>
    <row r="94" spans="1:21" s="15" customFormat="1" ht="23.25" customHeight="1">
      <c r="A94" s="29"/>
      <c r="B94" s="33"/>
      <c r="C94" s="33"/>
      <c r="D94" s="33"/>
      <c r="E94" s="198" t="s">
        <v>20</v>
      </c>
      <c r="F94" s="180"/>
      <c r="G94" s="181"/>
      <c r="H94" s="179" t="s">
        <v>156</v>
      </c>
      <c r="I94" s="180"/>
      <c r="J94" s="180"/>
      <c r="K94" s="180"/>
      <c r="L94" s="181"/>
      <c r="N94" s="16"/>
      <c r="O94" s="16"/>
      <c r="P94" s="16"/>
      <c r="Q94" s="19"/>
      <c r="R94" s="16"/>
      <c r="S94" s="16"/>
      <c r="T94" s="16"/>
      <c r="U94" s="16"/>
    </row>
    <row r="95" spans="1:21" s="15" customFormat="1" ht="23.25" customHeight="1">
      <c r="A95" s="29"/>
      <c r="B95" s="33"/>
      <c r="C95" s="33"/>
      <c r="D95" s="33"/>
      <c r="E95" s="179" t="s">
        <v>14</v>
      </c>
      <c r="F95" s="180"/>
      <c r="G95" s="181"/>
      <c r="H95" s="179" t="s">
        <v>162</v>
      </c>
      <c r="I95" s="180"/>
      <c r="J95" s="180"/>
      <c r="K95" s="180"/>
      <c r="L95" s="181"/>
      <c r="N95" s="16"/>
      <c r="O95" s="16"/>
      <c r="P95" s="16"/>
      <c r="Q95" s="19"/>
      <c r="R95" s="16"/>
      <c r="S95" s="16"/>
      <c r="T95" s="16"/>
      <c r="U95" s="16"/>
    </row>
    <row r="96" spans="1:21" s="15" customFormat="1" ht="23.25" customHeight="1" thickBot="1">
      <c r="A96" s="29"/>
      <c r="B96" s="33"/>
      <c r="C96" s="33"/>
      <c r="D96" s="33"/>
      <c r="E96" s="195" t="s">
        <v>13</v>
      </c>
      <c r="F96" s="196"/>
      <c r="G96" s="197"/>
      <c r="H96" s="207" t="s">
        <v>161</v>
      </c>
      <c r="I96" s="208"/>
      <c r="J96" s="208"/>
      <c r="K96" s="208"/>
      <c r="L96" s="209"/>
      <c r="N96" s="16"/>
      <c r="O96" s="16"/>
      <c r="P96" s="16"/>
      <c r="Q96" s="19"/>
      <c r="R96" s="16"/>
      <c r="S96" s="16"/>
      <c r="T96" s="16"/>
      <c r="U96" s="16"/>
    </row>
    <row r="97" spans="1:21" ht="13.5" thickBot="1">
      <c r="A97" s="34"/>
      <c r="B97" s="35"/>
      <c r="C97" s="35"/>
      <c r="D97" s="35"/>
      <c r="E97" s="3"/>
      <c r="F97" s="3"/>
      <c r="G97" s="3"/>
      <c r="H97" s="36"/>
      <c r="I97" s="36"/>
      <c r="J97" s="36"/>
      <c r="K97" s="3"/>
      <c r="L97" s="37"/>
      <c r="N97" s="7"/>
      <c r="O97" s="7"/>
      <c r="P97" s="7"/>
      <c r="Q97" s="6"/>
      <c r="R97" s="7"/>
      <c r="S97" s="7"/>
      <c r="T97" s="7"/>
      <c r="U97" s="7"/>
    </row>
    <row r="98" spans="1:21" ht="13.5">
      <c r="A98" s="20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</row>
    <row r="99" spans="1:21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</row>
    <row r="100" spans="1:21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</row>
    <row r="101" spans="1:21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</row>
  </sheetData>
  <mergeCells count="108">
    <mergeCell ref="H95:L95"/>
    <mergeCell ref="H96:L96"/>
    <mergeCell ref="A87:K87"/>
    <mergeCell ref="A11:C11"/>
    <mergeCell ref="A14:L14"/>
    <mergeCell ref="E93:G93"/>
    <mergeCell ref="H90:L90"/>
    <mergeCell ref="H91:L91"/>
    <mergeCell ref="H92:L92"/>
    <mergeCell ref="H93:L93"/>
    <mergeCell ref="E91:G91"/>
    <mergeCell ref="E92:G92"/>
    <mergeCell ref="E89:F89"/>
    <mergeCell ref="E18:J18"/>
    <mergeCell ref="H94:L94"/>
    <mergeCell ref="E96:G96"/>
    <mergeCell ref="E94:G94"/>
    <mergeCell ref="E95:G95"/>
    <mergeCell ref="E90:G90"/>
    <mergeCell ref="E19:J19"/>
    <mergeCell ref="E20:J20"/>
    <mergeCell ref="E26:J26"/>
    <mergeCell ref="E27:J27"/>
    <mergeCell ref="E21:J21"/>
    <mergeCell ref="A8:C8"/>
    <mergeCell ref="A9:C9"/>
    <mergeCell ref="K1:L2"/>
    <mergeCell ref="N13:P13"/>
    <mergeCell ref="E16:J16"/>
    <mergeCell ref="E17:J17"/>
    <mergeCell ref="K3:L3"/>
    <mergeCell ref="D9:J9"/>
    <mergeCell ref="D8:J8"/>
    <mergeCell ref="E13:J13"/>
    <mergeCell ref="E15:J15"/>
    <mergeCell ref="K4:K5"/>
    <mergeCell ref="L4:L5"/>
    <mergeCell ref="D10:J10"/>
    <mergeCell ref="A5:D5"/>
    <mergeCell ref="A6:D6"/>
    <mergeCell ref="A1:D4"/>
    <mergeCell ref="E1:J6"/>
    <mergeCell ref="A10:C10"/>
    <mergeCell ref="A7:C7"/>
    <mergeCell ref="D11:J11"/>
    <mergeCell ref="E22:J22"/>
    <mergeCell ref="E23:J23"/>
    <mergeCell ref="E24:J24"/>
    <mergeCell ref="E25:J25"/>
    <mergeCell ref="E31:J31"/>
    <mergeCell ref="E32:J32"/>
    <mergeCell ref="E33:J33"/>
    <mergeCell ref="E34:J34"/>
    <mergeCell ref="E50:J50"/>
    <mergeCell ref="E51:J51"/>
    <mergeCell ref="E52:J52"/>
    <mergeCell ref="E53:J53"/>
    <mergeCell ref="E54:J54"/>
    <mergeCell ref="E40:J40"/>
    <mergeCell ref="E28:J28"/>
    <mergeCell ref="E29:J29"/>
    <mergeCell ref="E30:J30"/>
    <mergeCell ref="E35:J35"/>
    <mergeCell ref="E36:J36"/>
    <mergeCell ref="E37:J37"/>
    <mergeCell ref="E38:J38"/>
    <mergeCell ref="E39:J39"/>
    <mergeCell ref="E46:J46"/>
    <mergeCell ref="E47:J47"/>
    <mergeCell ref="E41:J41"/>
    <mergeCell ref="E42:J42"/>
    <mergeCell ref="E43:J43"/>
    <mergeCell ref="E44:J44"/>
    <mergeCell ref="E45:J45"/>
    <mergeCell ref="E48:J48"/>
    <mergeCell ref="E49:J49"/>
    <mergeCell ref="E60:J60"/>
    <mergeCell ref="E61:J61"/>
    <mergeCell ref="E62:J62"/>
    <mergeCell ref="E63:J63"/>
    <mergeCell ref="E64:J64"/>
    <mergeCell ref="E55:J55"/>
    <mergeCell ref="E56:J56"/>
    <mergeCell ref="E57:J57"/>
    <mergeCell ref="E58:J58"/>
    <mergeCell ref="E59:J59"/>
    <mergeCell ref="E70:J70"/>
    <mergeCell ref="E71:J71"/>
    <mergeCell ref="E72:J72"/>
    <mergeCell ref="E73:J73"/>
    <mergeCell ref="E74:J74"/>
    <mergeCell ref="E65:J65"/>
    <mergeCell ref="E66:J66"/>
    <mergeCell ref="E67:J67"/>
    <mergeCell ref="E68:J68"/>
    <mergeCell ref="E69:J69"/>
    <mergeCell ref="A85:K85"/>
    <mergeCell ref="E86:J86"/>
    <mergeCell ref="E80:J80"/>
    <mergeCell ref="E81:J81"/>
    <mergeCell ref="E82:J82"/>
    <mergeCell ref="E83:J83"/>
    <mergeCell ref="E84:J84"/>
    <mergeCell ref="E75:J75"/>
    <mergeCell ref="E76:J76"/>
    <mergeCell ref="E77:J77"/>
    <mergeCell ref="E78:J78"/>
    <mergeCell ref="E79:J79"/>
  </mergeCells>
  <pageMargins left="0.39370078740157483" right="0.19685039370078741" top="0.19685039370078741" bottom="0.19685039370078741" header="0.19685039370078741" footer="0.19685039370078741"/>
  <pageSetup paperSize="9" scale="73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4"/>
  <sheetViews>
    <sheetView showGridLines="0" view="pageBreakPreview" topLeftCell="A88" zoomScale="85" zoomScaleNormal="85" zoomScaleSheetLayoutView="85" workbookViewId="0">
      <selection activeCell="N85" sqref="N85"/>
    </sheetView>
  </sheetViews>
  <sheetFormatPr baseColWidth="10" defaultRowHeight="15"/>
  <cols>
    <col min="1" max="1" width="11.85546875" style="2" customWidth="1"/>
    <col min="2" max="2" width="10" style="2" customWidth="1"/>
    <col min="3" max="3" width="14.28515625" style="2" customWidth="1"/>
    <col min="4" max="4" width="15.42578125" style="104" hidden="1" customWidth="1"/>
    <col min="5" max="5" width="22.42578125" style="2" customWidth="1"/>
    <col min="6" max="6" width="17.5703125" style="2" customWidth="1"/>
    <col min="7" max="7" width="23.140625" style="2" customWidth="1"/>
    <col min="8" max="8" width="2.28515625" style="2" customWidth="1"/>
    <col min="9" max="9" width="11.7109375" style="2" hidden="1" customWidth="1"/>
    <col min="10" max="10" width="13" style="2" hidden="1" customWidth="1"/>
    <col min="11" max="11" width="17.28515625" style="2" customWidth="1"/>
    <col min="12" max="12" width="23.7109375" style="2" customWidth="1"/>
    <col min="13" max="13" width="18.28515625" customWidth="1"/>
  </cols>
  <sheetData>
    <row r="1" spans="1:12" ht="38.25" customHeight="1">
      <c r="A1" s="162"/>
      <c r="B1" s="163"/>
      <c r="C1" s="163"/>
      <c r="D1" s="164"/>
      <c r="E1" s="168" t="s">
        <v>22</v>
      </c>
      <c r="F1" s="169"/>
      <c r="G1" s="169"/>
      <c r="H1" s="169"/>
      <c r="I1" s="169"/>
      <c r="J1" s="170"/>
      <c r="K1" s="140"/>
      <c r="L1" s="141"/>
    </row>
    <row r="2" spans="1:12" ht="38.25" customHeight="1">
      <c r="A2" s="165"/>
      <c r="B2" s="166"/>
      <c r="C2" s="166"/>
      <c r="D2" s="167"/>
      <c r="E2" s="171"/>
      <c r="F2" s="172"/>
      <c r="G2" s="172"/>
      <c r="H2" s="172"/>
      <c r="I2" s="172"/>
      <c r="J2" s="173"/>
      <c r="K2" s="142"/>
      <c r="L2" s="143"/>
    </row>
    <row r="3" spans="1:12">
      <c r="A3" s="165"/>
      <c r="B3" s="166"/>
      <c r="C3" s="166"/>
      <c r="D3" s="167"/>
      <c r="E3" s="171"/>
      <c r="F3" s="172"/>
      <c r="G3" s="172"/>
      <c r="H3" s="172"/>
      <c r="I3" s="172"/>
      <c r="J3" s="173"/>
      <c r="K3" s="146" t="s">
        <v>159</v>
      </c>
      <c r="L3" s="147"/>
    </row>
    <row r="4" spans="1:12">
      <c r="A4" s="165"/>
      <c r="B4" s="166"/>
      <c r="C4" s="166"/>
      <c r="D4" s="167"/>
      <c r="E4" s="171"/>
      <c r="F4" s="172"/>
      <c r="G4" s="172"/>
      <c r="H4" s="172"/>
      <c r="I4" s="172"/>
      <c r="J4" s="173"/>
      <c r="K4" s="152" t="s">
        <v>18</v>
      </c>
      <c r="L4" s="154">
        <v>44839</v>
      </c>
    </row>
    <row r="5" spans="1:12">
      <c r="A5" s="156" t="s">
        <v>23</v>
      </c>
      <c r="B5" s="157"/>
      <c r="C5" s="157"/>
      <c r="D5" s="158"/>
      <c r="E5" s="171"/>
      <c r="F5" s="172"/>
      <c r="G5" s="172"/>
      <c r="H5" s="172"/>
      <c r="I5" s="172"/>
      <c r="J5" s="173"/>
      <c r="K5" s="153"/>
      <c r="L5" s="155"/>
    </row>
    <row r="6" spans="1:12" ht="15.75" thickBot="1">
      <c r="A6" s="159" t="s">
        <v>24</v>
      </c>
      <c r="B6" s="160"/>
      <c r="C6" s="160"/>
      <c r="D6" s="161"/>
      <c r="E6" s="174"/>
      <c r="F6" s="175"/>
      <c r="G6" s="175"/>
      <c r="H6" s="175"/>
      <c r="I6" s="175"/>
      <c r="J6" s="176"/>
      <c r="K6" s="60"/>
      <c r="L6" s="37"/>
    </row>
    <row r="7" spans="1:12">
      <c r="A7" s="177" t="s">
        <v>17</v>
      </c>
      <c r="B7" s="178"/>
      <c r="C7" s="178"/>
      <c r="D7" s="95"/>
      <c r="E7" s="46"/>
      <c r="F7" s="46"/>
      <c r="G7" s="46"/>
      <c r="H7" s="46"/>
      <c r="I7" s="46"/>
      <c r="J7" s="46"/>
      <c r="K7" s="22"/>
      <c r="L7" s="23"/>
    </row>
    <row r="8" spans="1:12">
      <c r="A8" s="138" t="s">
        <v>0</v>
      </c>
      <c r="B8" s="139"/>
      <c r="C8" s="139"/>
      <c r="D8" s="149" t="str">
        <f>CONSOLIDADO!D8</f>
        <v>CONSORCIO LACRAMARCA1</v>
      </c>
      <c r="E8" s="149"/>
      <c r="F8" s="149"/>
      <c r="G8" s="149"/>
      <c r="H8" s="149"/>
      <c r="I8" s="149"/>
      <c r="J8" s="149"/>
      <c r="K8" s="40"/>
      <c r="L8" s="41"/>
    </row>
    <row r="9" spans="1:12" s="39" customFormat="1" ht="30" customHeight="1">
      <c r="A9" s="138" t="s">
        <v>1</v>
      </c>
      <c r="B9" s="139"/>
      <c r="C9" s="139"/>
      <c r="D9" s="148" t="str">
        <f>CONSOLIDADO!D9</f>
        <v>AV.ENTRE LA AVENIDA 14 DE SANTO DOMINGO Y LA AVENIDA PRINCIPAL MZA. A LOTE. 22 URB. ROSEDAL DE SANTO DOMIGO LIMA - LIMA - CARABAYLLO</v>
      </c>
      <c r="E9" s="148"/>
      <c r="F9" s="148"/>
      <c r="G9" s="148"/>
      <c r="H9" s="148"/>
      <c r="I9" s="148"/>
      <c r="J9" s="148"/>
      <c r="K9" s="40"/>
      <c r="L9" s="41"/>
    </row>
    <row r="10" spans="1:12">
      <c r="A10" s="138" t="s">
        <v>2</v>
      </c>
      <c r="B10" s="139"/>
      <c r="C10" s="139"/>
      <c r="D10" s="149"/>
      <c r="E10" s="149"/>
      <c r="F10" s="149"/>
      <c r="G10" s="149"/>
      <c r="H10" s="149"/>
      <c r="I10" s="149"/>
      <c r="J10" s="149"/>
      <c r="K10" s="40"/>
      <c r="L10" s="41"/>
    </row>
    <row r="11" spans="1:12">
      <c r="A11" s="138" t="s">
        <v>3</v>
      </c>
      <c r="B11" s="139"/>
      <c r="C11" s="139"/>
      <c r="D11" s="149"/>
      <c r="E11" s="149"/>
      <c r="F11" s="149"/>
      <c r="G11" s="149"/>
      <c r="H11" s="149"/>
      <c r="I11" s="149"/>
      <c r="J11" s="149"/>
      <c r="K11" s="40"/>
      <c r="L11" s="41"/>
    </row>
    <row r="12" spans="1:12" ht="31.5" customHeight="1" thickBot="1">
      <c r="A12" s="38"/>
      <c r="B12" s="7"/>
      <c r="C12" s="7"/>
      <c r="D12" s="6"/>
      <c r="E12" s="7"/>
      <c r="F12" s="7"/>
      <c r="G12" s="7"/>
      <c r="H12" s="7"/>
      <c r="I12" s="7"/>
      <c r="J12" s="62"/>
      <c r="K12" s="62" t="s">
        <v>25</v>
      </c>
      <c r="L12" s="63">
        <v>44839</v>
      </c>
    </row>
    <row r="13" spans="1:12" ht="41.25" thickBot="1">
      <c r="A13" s="44" t="s">
        <v>10</v>
      </c>
      <c r="B13" s="45" t="s">
        <v>4</v>
      </c>
      <c r="C13" s="45" t="s">
        <v>5</v>
      </c>
      <c r="D13" s="45"/>
      <c r="E13" s="150" t="s">
        <v>6</v>
      </c>
      <c r="F13" s="150"/>
      <c r="G13" s="150"/>
      <c r="H13" s="150"/>
      <c r="I13" s="150"/>
      <c r="J13" s="150"/>
      <c r="K13" s="47" t="s">
        <v>16</v>
      </c>
      <c r="L13" s="48" t="s">
        <v>15</v>
      </c>
    </row>
    <row r="14" spans="1:12" ht="31.5" customHeight="1">
      <c r="A14" s="182" t="s">
        <v>33</v>
      </c>
      <c r="B14" s="183"/>
      <c r="C14" s="183"/>
      <c r="D14" s="183"/>
      <c r="E14" s="183"/>
      <c r="F14" s="183"/>
      <c r="G14" s="183"/>
      <c r="H14" s="183"/>
      <c r="I14" s="183"/>
      <c r="J14" s="183"/>
      <c r="K14" s="183"/>
      <c r="L14" s="184"/>
    </row>
    <row r="15" spans="1:12" ht="30" customHeight="1">
      <c r="A15" s="65">
        <v>1</v>
      </c>
      <c r="B15" s="66"/>
      <c r="C15" s="67"/>
      <c r="D15" s="96"/>
      <c r="E15" s="151" t="s">
        <v>34</v>
      </c>
      <c r="F15" s="151"/>
      <c r="G15" s="151"/>
      <c r="H15" s="151"/>
      <c r="I15" s="151"/>
      <c r="J15" s="151"/>
      <c r="K15" s="69"/>
      <c r="L15" s="70" t="str">
        <f>IF(AND(C15="",D15=""),"",IF(D15="",K15*C15,C15*D15*K15))</f>
        <v/>
      </c>
    </row>
    <row r="16" spans="1:12" ht="30" customHeight="1">
      <c r="A16" s="72">
        <v>1.01</v>
      </c>
      <c r="B16" s="73"/>
      <c r="C16" s="74"/>
      <c r="D16" s="97"/>
      <c r="E16" s="145" t="s">
        <v>35</v>
      </c>
      <c r="F16" s="145"/>
      <c r="G16" s="145"/>
      <c r="H16" s="145"/>
      <c r="I16" s="145"/>
      <c r="J16" s="145"/>
      <c r="K16" s="76"/>
      <c r="L16" s="77" t="str">
        <f>IF(AND(C16="",D16=""),"",IF(D16="",K16*C16,C16*D16*K16))</f>
        <v/>
      </c>
    </row>
    <row r="17" spans="1:12" ht="30" customHeight="1">
      <c r="A17" s="71" t="s">
        <v>36</v>
      </c>
      <c r="B17" s="50" t="s">
        <v>94</v>
      </c>
      <c r="C17" s="51">
        <v>1</v>
      </c>
      <c r="D17" s="64"/>
      <c r="E17" s="126" t="s">
        <v>42</v>
      </c>
      <c r="F17" s="127" t="s">
        <v>42</v>
      </c>
      <c r="G17" s="127" t="s">
        <v>42</v>
      </c>
      <c r="H17" s="127" t="s">
        <v>42</v>
      </c>
      <c r="I17" s="127" t="s">
        <v>42</v>
      </c>
      <c r="J17" s="128" t="s">
        <v>42</v>
      </c>
      <c r="K17" s="52">
        <v>1606.46</v>
      </c>
      <c r="L17" s="53">
        <f>+K17*C17</f>
        <v>1606.46</v>
      </c>
    </row>
    <row r="18" spans="1:12" ht="30" customHeight="1">
      <c r="A18" s="71" t="s">
        <v>37</v>
      </c>
      <c r="B18" s="50" t="s">
        <v>95</v>
      </c>
      <c r="C18" s="51">
        <v>1</v>
      </c>
      <c r="D18" s="64"/>
      <c r="E18" s="126" t="s">
        <v>43</v>
      </c>
      <c r="F18" s="127" t="s">
        <v>43</v>
      </c>
      <c r="G18" s="127" t="s">
        <v>43</v>
      </c>
      <c r="H18" s="127" t="s">
        <v>43</v>
      </c>
      <c r="I18" s="127" t="s">
        <v>43</v>
      </c>
      <c r="J18" s="128" t="s">
        <v>43</v>
      </c>
      <c r="K18" s="52">
        <v>51500</v>
      </c>
      <c r="L18" s="53">
        <f>+K18*C18</f>
        <v>51500</v>
      </c>
    </row>
    <row r="19" spans="1:12" ht="30" customHeight="1">
      <c r="A19" s="71" t="s">
        <v>38</v>
      </c>
      <c r="B19" s="50" t="s">
        <v>96</v>
      </c>
      <c r="C19" s="51">
        <v>1.5</v>
      </c>
      <c r="D19" s="64"/>
      <c r="E19" s="126" t="s">
        <v>44</v>
      </c>
      <c r="F19" s="127" t="s">
        <v>44</v>
      </c>
      <c r="G19" s="127" t="s">
        <v>44</v>
      </c>
      <c r="H19" s="127" t="s">
        <v>44</v>
      </c>
      <c r="I19" s="127" t="s">
        <v>44</v>
      </c>
      <c r="J19" s="128" t="s">
        <v>44</v>
      </c>
      <c r="K19" s="52">
        <v>117111</v>
      </c>
      <c r="L19" s="53">
        <f>+K19*C19</f>
        <v>175666.5</v>
      </c>
    </row>
    <row r="20" spans="1:12" ht="30" customHeight="1">
      <c r="A20" s="72">
        <v>1.02</v>
      </c>
      <c r="B20" s="73"/>
      <c r="C20" s="74"/>
      <c r="D20" s="97"/>
      <c r="E20" s="132" t="s">
        <v>41</v>
      </c>
      <c r="F20" s="133"/>
      <c r="G20" s="133"/>
      <c r="H20" s="133"/>
      <c r="I20" s="133"/>
      <c r="J20" s="134"/>
      <c r="K20" s="52"/>
      <c r="L20" s="77"/>
    </row>
    <row r="21" spans="1:12" ht="30" customHeight="1">
      <c r="A21" s="71" t="s">
        <v>39</v>
      </c>
      <c r="B21" s="50" t="s">
        <v>95</v>
      </c>
      <c r="C21" s="51">
        <v>1</v>
      </c>
      <c r="D21" s="64"/>
      <c r="E21" s="126" t="s">
        <v>45</v>
      </c>
      <c r="F21" s="127" t="s">
        <v>45</v>
      </c>
      <c r="G21" s="127" t="s">
        <v>45</v>
      </c>
      <c r="H21" s="127" t="s">
        <v>45</v>
      </c>
      <c r="I21" s="127" t="s">
        <v>45</v>
      </c>
      <c r="J21" s="128" t="s">
        <v>45</v>
      </c>
      <c r="K21" s="52">
        <v>115000</v>
      </c>
      <c r="L21" s="53">
        <f>+K21*C21</f>
        <v>115000</v>
      </c>
    </row>
    <row r="22" spans="1:12" ht="30" customHeight="1">
      <c r="A22" s="71" t="s">
        <v>40</v>
      </c>
      <c r="B22" s="50" t="s">
        <v>96</v>
      </c>
      <c r="C22" s="91">
        <v>1.5</v>
      </c>
      <c r="D22" s="64"/>
      <c r="E22" s="126" t="s">
        <v>46</v>
      </c>
      <c r="F22" s="127" t="s">
        <v>46</v>
      </c>
      <c r="G22" s="127" t="s">
        <v>46</v>
      </c>
      <c r="H22" s="127" t="s">
        <v>46</v>
      </c>
      <c r="I22" s="127" t="s">
        <v>46</v>
      </c>
      <c r="J22" s="128" t="s">
        <v>46</v>
      </c>
      <c r="K22" s="52">
        <v>30905.73</v>
      </c>
      <c r="L22" s="53">
        <f>+K22*C22</f>
        <v>46358.595000000001</v>
      </c>
    </row>
    <row r="23" spans="1:12" ht="30" customHeight="1">
      <c r="A23" s="72">
        <v>1.03</v>
      </c>
      <c r="B23" s="73"/>
      <c r="C23" s="74"/>
      <c r="D23" s="97"/>
      <c r="E23" s="132" t="s">
        <v>47</v>
      </c>
      <c r="F23" s="133"/>
      <c r="G23" s="133"/>
      <c r="H23" s="133"/>
      <c r="I23" s="133"/>
      <c r="J23" s="134"/>
      <c r="K23" s="52"/>
      <c r="L23" s="77" t="str">
        <f t="shared" ref="L23:L36" si="0">IF(AND(C23="",D23=""),"",IF(D23="",K23*C23,C23*D23*K23))</f>
        <v/>
      </c>
    </row>
    <row r="24" spans="1:12" ht="30" customHeight="1">
      <c r="A24" s="83" t="s">
        <v>48</v>
      </c>
      <c r="B24" s="84"/>
      <c r="C24" s="85"/>
      <c r="D24" s="98"/>
      <c r="E24" s="129" t="s">
        <v>49</v>
      </c>
      <c r="F24" s="130"/>
      <c r="G24" s="130"/>
      <c r="H24" s="130"/>
      <c r="I24" s="130"/>
      <c r="J24" s="131"/>
      <c r="K24" s="52"/>
      <c r="L24" s="87" t="str">
        <f t="shared" si="0"/>
        <v/>
      </c>
    </row>
    <row r="25" spans="1:12" ht="30" customHeight="1">
      <c r="A25" s="78" t="s">
        <v>50</v>
      </c>
      <c r="B25" s="50" t="s">
        <v>97</v>
      </c>
      <c r="C25" s="51">
        <v>1407</v>
      </c>
      <c r="D25" s="64"/>
      <c r="E25" s="126" t="s">
        <v>51</v>
      </c>
      <c r="F25" s="127" t="s">
        <v>51</v>
      </c>
      <c r="G25" s="127" t="s">
        <v>51</v>
      </c>
      <c r="H25" s="127" t="s">
        <v>51</v>
      </c>
      <c r="I25" s="127" t="s">
        <v>51</v>
      </c>
      <c r="J25" s="128" t="s">
        <v>51</v>
      </c>
      <c r="K25" s="52">
        <v>11.27</v>
      </c>
      <c r="L25" s="53">
        <f t="shared" ref="L25:L26" si="1">+K25*C25</f>
        <v>15856.89</v>
      </c>
    </row>
    <row r="26" spans="1:12" ht="30" customHeight="1">
      <c r="A26" s="78" t="s">
        <v>146</v>
      </c>
      <c r="B26" s="50" t="s">
        <v>98</v>
      </c>
      <c r="C26" s="51">
        <v>4.6900000000000004</v>
      </c>
      <c r="D26" s="64"/>
      <c r="E26" s="126" t="s">
        <v>47</v>
      </c>
      <c r="F26" s="127" t="s">
        <v>47</v>
      </c>
      <c r="G26" s="127" t="s">
        <v>47</v>
      </c>
      <c r="H26" s="127" t="s">
        <v>47</v>
      </c>
      <c r="I26" s="127" t="s">
        <v>47</v>
      </c>
      <c r="J26" s="128" t="s">
        <v>47</v>
      </c>
      <c r="K26" s="52">
        <v>52503.28</v>
      </c>
      <c r="L26" s="53">
        <f t="shared" si="1"/>
        <v>246240.38320000001</v>
      </c>
    </row>
    <row r="27" spans="1:12" ht="30" customHeight="1">
      <c r="A27" s="83" t="s">
        <v>52</v>
      </c>
      <c r="B27" s="84"/>
      <c r="C27" s="85"/>
      <c r="D27" s="98"/>
      <c r="E27" s="129" t="s">
        <v>53</v>
      </c>
      <c r="F27" s="130"/>
      <c r="G27" s="130"/>
      <c r="H27" s="130"/>
      <c r="I27" s="130"/>
      <c r="J27" s="131"/>
      <c r="K27" s="52"/>
      <c r="L27" s="87" t="str">
        <f t="shared" si="0"/>
        <v/>
      </c>
    </row>
    <row r="28" spans="1:12" ht="30" customHeight="1">
      <c r="A28" s="78" t="s">
        <v>58</v>
      </c>
      <c r="B28" s="50" t="s">
        <v>99</v>
      </c>
      <c r="C28" s="51">
        <v>0.12</v>
      </c>
      <c r="D28" s="64"/>
      <c r="E28" s="126" t="s">
        <v>54</v>
      </c>
      <c r="F28" s="127" t="s">
        <v>54</v>
      </c>
      <c r="G28" s="127" t="s">
        <v>54</v>
      </c>
      <c r="H28" s="127" t="s">
        <v>54</v>
      </c>
      <c r="I28" s="127" t="s">
        <v>54</v>
      </c>
      <c r="J28" s="128" t="s">
        <v>54</v>
      </c>
      <c r="K28" s="52">
        <v>2664.72</v>
      </c>
      <c r="L28" s="53">
        <f t="shared" ref="L28:L31" si="2">+K28*C28</f>
        <v>319.76639999999998</v>
      </c>
    </row>
    <row r="29" spans="1:12" ht="30" customHeight="1">
      <c r="A29" s="78" t="s">
        <v>147</v>
      </c>
      <c r="B29" s="50" t="s">
        <v>100</v>
      </c>
      <c r="C29" s="51">
        <v>8.4</v>
      </c>
      <c r="D29" s="64"/>
      <c r="E29" s="126" t="s">
        <v>55</v>
      </c>
      <c r="F29" s="127" t="s">
        <v>55</v>
      </c>
      <c r="G29" s="127" t="s">
        <v>55</v>
      </c>
      <c r="H29" s="127" t="s">
        <v>55</v>
      </c>
      <c r="I29" s="127" t="s">
        <v>55</v>
      </c>
      <c r="J29" s="128" t="s">
        <v>55</v>
      </c>
      <c r="K29" s="52">
        <v>1781.43</v>
      </c>
      <c r="L29" s="53">
        <f t="shared" si="2"/>
        <v>14964.012000000001</v>
      </c>
    </row>
    <row r="30" spans="1:12" ht="30" customHeight="1">
      <c r="A30" s="78" t="s">
        <v>148</v>
      </c>
      <c r="B30" s="50" t="s">
        <v>100</v>
      </c>
      <c r="C30" s="51">
        <v>7.4</v>
      </c>
      <c r="D30" s="64"/>
      <c r="E30" s="126" t="s">
        <v>56</v>
      </c>
      <c r="F30" s="127" t="s">
        <v>56</v>
      </c>
      <c r="G30" s="127" t="s">
        <v>56</v>
      </c>
      <c r="H30" s="127" t="s">
        <v>56</v>
      </c>
      <c r="I30" s="127" t="s">
        <v>56</v>
      </c>
      <c r="J30" s="128" t="s">
        <v>56</v>
      </c>
      <c r="K30" s="52">
        <v>1679.58</v>
      </c>
      <c r="L30" s="53">
        <f t="shared" si="2"/>
        <v>12428.892</v>
      </c>
    </row>
    <row r="31" spans="1:12" ht="30" customHeight="1">
      <c r="A31" s="78" t="s">
        <v>149</v>
      </c>
      <c r="B31" s="50" t="s">
        <v>94</v>
      </c>
      <c r="C31" s="51">
        <v>1</v>
      </c>
      <c r="D31" s="64"/>
      <c r="E31" s="126" t="s">
        <v>57</v>
      </c>
      <c r="F31" s="127" t="s">
        <v>57</v>
      </c>
      <c r="G31" s="127" t="s">
        <v>57</v>
      </c>
      <c r="H31" s="127" t="s">
        <v>57</v>
      </c>
      <c r="I31" s="127" t="s">
        <v>57</v>
      </c>
      <c r="J31" s="128" t="s">
        <v>57</v>
      </c>
      <c r="K31" s="52">
        <v>490.27</v>
      </c>
      <c r="L31" s="53">
        <f t="shared" si="2"/>
        <v>490.27</v>
      </c>
    </row>
    <row r="32" spans="1:12" ht="30" customHeight="1">
      <c r="A32" s="83" t="s">
        <v>60</v>
      </c>
      <c r="B32" s="84"/>
      <c r="C32" s="85"/>
      <c r="D32" s="98"/>
      <c r="E32" s="129" t="s">
        <v>59</v>
      </c>
      <c r="F32" s="130"/>
      <c r="G32" s="130"/>
      <c r="H32" s="130"/>
      <c r="I32" s="130"/>
      <c r="J32" s="131"/>
      <c r="K32" s="52"/>
      <c r="L32" s="87" t="str">
        <f t="shared" si="0"/>
        <v/>
      </c>
    </row>
    <row r="33" spans="1:12" ht="30" customHeight="1">
      <c r="A33" s="78" t="s">
        <v>150</v>
      </c>
      <c r="B33" s="50" t="s">
        <v>99</v>
      </c>
      <c r="C33" s="51">
        <v>3.54</v>
      </c>
      <c r="D33" s="64"/>
      <c r="E33" s="126" t="s">
        <v>61</v>
      </c>
      <c r="F33" s="127" t="s">
        <v>61</v>
      </c>
      <c r="G33" s="127" t="s">
        <v>61</v>
      </c>
      <c r="H33" s="127" t="s">
        <v>61</v>
      </c>
      <c r="I33" s="127" t="s">
        <v>61</v>
      </c>
      <c r="J33" s="128" t="s">
        <v>61</v>
      </c>
      <c r="K33" s="52">
        <v>399.73</v>
      </c>
      <c r="L33" s="53">
        <f t="shared" ref="L33:L34" si="3">+K33*C33</f>
        <v>1415.0442</v>
      </c>
    </row>
    <row r="34" spans="1:12" ht="30" customHeight="1">
      <c r="A34" s="78" t="s">
        <v>151</v>
      </c>
      <c r="B34" s="50" t="s">
        <v>97</v>
      </c>
      <c r="C34" s="51">
        <v>27.8</v>
      </c>
      <c r="D34" s="64"/>
      <c r="E34" s="126" t="s">
        <v>62</v>
      </c>
      <c r="F34" s="127" t="s">
        <v>62</v>
      </c>
      <c r="G34" s="127" t="s">
        <v>62</v>
      </c>
      <c r="H34" s="127" t="s">
        <v>62</v>
      </c>
      <c r="I34" s="127" t="s">
        <v>62</v>
      </c>
      <c r="J34" s="128" t="s">
        <v>62</v>
      </c>
      <c r="K34" s="52">
        <v>84.97</v>
      </c>
      <c r="L34" s="53">
        <f t="shared" si="3"/>
        <v>2362.1660000000002</v>
      </c>
    </row>
    <row r="35" spans="1:12" ht="30" customHeight="1">
      <c r="A35" s="72">
        <v>1.04</v>
      </c>
      <c r="B35" s="79"/>
      <c r="C35" s="80"/>
      <c r="D35" s="99"/>
      <c r="E35" s="132" t="s">
        <v>63</v>
      </c>
      <c r="F35" s="133" t="s">
        <v>63</v>
      </c>
      <c r="G35" s="133" t="s">
        <v>63</v>
      </c>
      <c r="H35" s="133" t="s">
        <v>63</v>
      </c>
      <c r="I35" s="133" t="s">
        <v>63</v>
      </c>
      <c r="J35" s="134" t="s">
        <v>63</v>
      </c>
      <c r="K35" s="52"/>
      <c r="L35" s="82" t="str">
        <f t="shared" si="0"/>
        <v/>
      </c>
    </row>
    <row r="36" spans="1:12" ht="30" customHeight="1">
      <c r="A36" s="83" t="s">
        <v>102</v>
      </c>
      <c r="B36" s="84"/>
      <c r="C36" s="85"/>
      <c r="D36" s="98"/>
      <c r="E36" s="129" t="s">
        <v>64</v>
      </c>
      <c r="F36" s="130" t="s">
        <v>64</v>
      </c>
      <c r="G36" s="130" t="s">
        <v>64</v>
      </c>
      <c r="H36" s="130" t="s">
        <v>64</v>
      </c>
      <c r="I36" s="130" t="s">
        <v>64</v>
      </c>
      <c r="J36" s="131" t="s">
        <v>64</v>
      </c>
      <c r="K36" s="52"/>
      <c r="L36" s="87" t="str">
        <f t="shared" si="0"/>
        <v/>
      </c>
    </row>
    <row r="37" spans="1:12" ht="30" customHeight="1">
      <c r="A37" s="78" t="s">
        <v>103</v>
      </c>
      <c r="B37" s="50" t="s">
        <v>97</v>
      </c>
      <c r="C37" s="51">
        <v>1947</v>
      </c>
      <c r="D37" s="64"/>
      <c r="E37" s="126" t="s">
        <v>65</v>
      </c>
      <c r="F37" s="127" t="s">
        <v>65</v>
      </c>
      <c r="G37" s="127" t="s">
        <v>65</v>
      </c>
      <c r="H37" s="127" t="s">
        <v>65</v>
      </c>
      <c r="I37" s="127" t="s">
        <v>65</v>
      </c>
      <c r="J37" s="128" t="s">
        <v>65</v>
      </c>
      <c r="K37" s="52">
        <v>5.88</v>
      </c>
      <c r="L37" s="53">
        <f t="shared" ref="L37:L44" si="4">+K37*C37</f>
        <v>11448.36</v>
      </c>
    </row>
    <row r="38" spans="1:12" ht="30" customHeight="1">
      <c r="A38" s="78" t="s">
        <v>104</v>
      </c>
      <c r="B38" s="50" t="s">
        <v>99</v>
      </c>
      <c r="C38" s="51">
        <v>613.78</v>
      </c>
      <c r="D38" s="64"/>
      <c r="E38" s="126" t="s">
        <v>66</v>
      </c>
      <c r="F38" s="127" t="s">
        <v>66</v>
      </c>
      <c r="G38" s="127" t="s">
        <v>66</v>
      </c>
      <c r="H38" s="127" t="s">
        <v>66</v>
      </c>
      <c r="I38" s="127" t="s">
        <v>66</v>
      </c>
      <c r="J38" s="128" t="s">
        <v>66</v>
      </c>
      <c r="K38" s="52">
        <v>6.15</v>
      </c>
      <c r="L38" s="53">
        <f t="shared" si="4"/>
        <v>3774.7469999999998</v>
      </c>
    </row>
    <row r="39" spans="1:12" ht="30" customHeight="1">
      <c r="A39" s="78" t="s">
        <v>105</v>
      </c>
      <c r="B39" s="50" t="s">
        <v>97</v>
      </c>
      <c r="C39" s="91">
        <v>2026.47</v>
      </c>
      <c r="D39" s="64"/>
      <c r="E39" s="126" t="s">
        <v>67</v>
      </c>
      <c r="F39" s="127" t="s">
        <v>67</v>
      </c>
      <c r="G39" s="127" t="s">
        <v>67</v>
      </c>
      <c r="H39" s="127" t="s">
        <v>67</v>
      </c>
      <c r="I39" s="127" t="s">
        <v>67</v>
      </c>
      <c r="J39" s="128" t="s">
        <v>67</v>
      </c>
      <c r="K39" s="52">
        <v>5.58</v>
      </c>
      <c r="L39" s="53">
        <f t="shared" si="4"/>
        <v>11307.702600000001</v>
      </c>
    </row>
    <row r="40" spans="1:12" ht="30" customHeight="1">
      <c r="A40" s="78" t="s">
        <v>106</v>
      </c>
      <c r="B40" s="50" t="s">
        <v>99</v>
      </c>
      <c r="C40" s="91">
        <v>823.97</v>
      </c>
      <c r="D40" s="64"/>
      <c r="E40" s="126" t="s">
        <v>68</v>
      </c>
      <c r="F40" s="127" t="s">
        <v>68</v>
      </c>
      <c r="G40" s="127" t="s">
        <v>68</v>
      </c>
      <c r="H40" s="127" t="s">
        <v>68</v>
      </c>
      <c r="I40" s="127" t="s">
        <v>68</v>
      </c>
      <c r="J40" s="128" t="s">
        <v>68</v>
      </c>
      <c r="K40" s="52">
        <v>33.35</v>
      </c>
      <c r="L40" s="53">
        <f t="shared" si="4"/>
        <v>27479.399500000003</v>
      </c>
    </row>
    <row r="41" spans="1:12" ht="30" customHeight="1">
      <c r="A41" s="78" t="s">
        <v>107</v>
      </c>
      <c r="B41" s="50" t="s">
        <v>99</v>
      </c>
      <c r="C41" s="51">
        <v>190.43999999999997</v>
      </c>
      <c r="D41" s="64"/>
      <c r="E41" s="126" t="s">
        <v>69</v>
      </c>
      <c r="F41" s="127" t="s">
        <v>69</v>
      </c>
      <c r="G41" s="127" t="s">
        <v>69</v>
      </c>
      <c r="H41" s="127" t="s">
        <v>69</v>
      </c>
      <c r="I41" s="127" t="s">
        <v>69</v>
      </c>
      <c r="J41" s="128" t="s">
        <v>69</v>
      </c>
      <c r="K41" s="52">
        <v>35.31</v>
      </c>
      <c r="L41" s="53">
        <f t="shared" si="4"/>
        <v>6724.4363999999996</v>
      </c>
    </row>
    <row r="42" spans="1:12" ht="30" customHeight="1">
      <c r="A42" s="78" t="s">
        <v>108</v>
      </c>
      <c r="B42" s="50" t="s">
        <v>97</v>
      </c>
      <c r="C42" s="91">
        <v>555.17999999999995</v>
      </c>
      <c r="D42" s="64"/>
      <c r="E42" s="126" t="s">
        <v>70</v>
      </c>
      <c r="F42" s="127" t="s">
        <v>70</v>
      </c>
      <c r="G42" s="127" t="s">
        <v>70</v>
      </c>
      <c r="H42" s="127" t="s">
        <v>70</v>
      </c>
      <c r="I42" s="127" t="s">
        <v>70</v>
      </c>
      <c r="J42" s="128" t="s">
        <v>70</v>
      </c>
      <c r="K42" s="52">
        <v>18.47</v>
      </c>
      <c r="L42" s="53">
        <f t="shared" si="4"/>
        <v>10254.174599999998</v>
      </c>
    </row>
    <row r="43" spans="1:12" ht="30" customHeight="1">
      <c r="A43" s="78" t="s">
        <v>109</v>
      </c>
      <c r="B43" s="50" t="s">
        <v>99</v>
      </c>
      <c r="C43" s="51">
        <v>506</v>
      </c>
      <c r="D43" s="64"/>
      <c r="E43" s="126" t="s">
        <v>71</v>
      </c>
      <c r="F43" s="127" t="s">
        <v>71</v>
      </c>
      <c r="G43" s="127" t="s">
        <v>71</v>
      </c>
      <c r="H43" s="127" t="s">
        <v>71</v>
      </c>
      <c r="I43" s="127" t="s">
        <v>71</v>
      </c>
      <c r="J43" s="128" t="s">
        <v>71</v>
      </c>
      <c r="K43" s="52">
        <v>104.47</v>
      </c>
      <c r="L43" s="53">
        <f t="shared" si="4"/>
        <v>52861.82</v>
      </c>
    </row>
    <row r="44" spans="1:12" ht="30" customHeight="1">
      <c r="A44" s="78" t="s">
        <v>110</v>
      </c>
      <c r="B44" s="50" t="s">
        <v>99</v>
      </c>
      <c r="C44" s="51">
        <v>170.04000000000002</v>
      </c>
      <c r="D44" s="64"/>
      <c r="E44" s="126" t="s">
        <v>72</v>
      </c>
      <c r="F44" s="127" t="s">
        <v>72</v>
      </c>
      <c r="G44" s="127" t="s">
        <v>72</v>
      </c>
      <c r="H44" s="127" t="s">
        <v>72</v>
      </c>
      <c r="I44" s="127" t="s">
        <v>72</v>
      </c>
      <c r="J44" s="128" t="s">
        <v>72</v>
      </c>
      <c r="K44" s="52">
        <v>110.57</v>
      </c>
      <c r="L44" s="53">
        <f t="shared" si="4"/>
        <v>18801.322800000002</v>
      </c>
    </row>
    <row r="45" spans="1:12" ht="30" customHeight="1">
      <c r="A45" s="83" t="s">
        <v>111</v>
      </c>
      <c r="B45" s="84"/>
      <c r="C45" s="85"/>
      <c r="D45" s="98"/>
      <c r="E45" s="129" t="s">
        <v>73</v>
      </c>
      <c r="F45" s="130"/>
      <c r="G45" s="130"/>
      <c r="H45" s="130"/>
      <c r="I45" s="130"/>
      <c r="J45" s="131"/>
      <c r="K45" s="52"/>
      <c r="L45" s="87"/>
    </row>
    <row r="46" spans="1:12" ht="30" customHeight="1">
      <c r="A46" s="78" t="s">
        <v>112</v>
      </c>
      <c r="B46" s="50" t="s">
        <v>97</v>
      </c>
      <c r="C46" s="51">
        <v>512</v>
      </c>
      <c r="D46" s="64"/>
      <c r="E46" s="126" t="s">
        <v>65</v>
      </c>
      <c r="F46" s="127" t="s">
        <v>65</v>
      </c>
      <c r="G46" s="127" t="s">
        <v>65</v>
      </c>
      <c r="H46" s="127" t="s">
        <v>65</v>
      </c>
      <c r="I46" s="127" t="s">
        <v>65</v>
      </c>
      <c r="J46" s="128" t="s">
        <v>65</v>
      </c>
      <c r="K46" s="52">
        <v>5.88</v>
      </c>
      <c r="L46" s="53">
        <f t="shared" ref="L46:L53" si="5">+K46*C46</f>
        <v>3010.56</v>
      </c>
    </row>
    <row r="47" spans="1:12" ht="30" customHeight="1">
      <c r="A47" s="78" t="s">
        <v>113</v>
      </c>
      <c r="B47" s="50" t="s">
        <v>99</v>
      </c>
      <c r="C47" s="51">
        <v>190.63</v>
      </c>
      <c r="D47" s="64"/>
      <c r="E47" s="126" t="s">
        <v>66</v>
      </c>
      <c r="F47" s="127" t="s">
        <v>66</v>
      </c>
      <c r="G47" s="127" t="s">
        <v>66</v>
      </c>
      <c r="H47" s="127" t="s">
        <v>66</v>
      </c>
      <c r="I47" s="127" t="s">
        <v>66</v>
      </c>
      <c r="J47" s="128" t="s">
        <v>66</v>
      </c>
      <c r="K47" s="52">
        <v>6.15</v>
      </c>
      <c r="L47" s="53">
        <f t="shared" si="5"/>
        <v>1172.3745000000001</v>
      </c>
    </row>
    <row r="48" spans="1:12" ht="30" customHeight="1">
      <c r="A48" s="78" t="s">
        <v>114</v>
      </c>
      <c r="B48" s="50" t="s">
        <v>97</v>
      </c>
      <c r="C48" s="91">
        <v>550.49</v>
      </c>
      <c r="D48" s="64"/>
      <c r="E48" s="126" t="s">
        <v>67</v>
      </c>
      <c r="F48" s="127" t="s">
        <v>67</v>
      </c>
      <c r="G48" s="127" t="s">
        <v>67</v>
      </c>
      <c r="H48" s="127" t="s">
        <v>67</v>
      </c>
      <c r="I48" s="127" t="s">
        <v>67</v>
      </c>
      <c r="J48" s="128" t="s">
        <v>67</v>
      </c>
      <c r="K48" s="52">
        <v>5.58</v>
      </c>
      <c r="L48" s="53">
        <f t="shared" si="5"/>
        <v>3071.7341999999999</v>
      </c>
    </row>
    <row r="49" spans="1:12" ht="30" customHeight="1">
      <c r="A49" s="78" t="s">
        <v>115</v>
      </c>
      <c r="B49" s="50" t="s">
        <v>99</v>
      </c>
      <c r="C49" s="51">
        <v>206.76000000000002</v>
      </c>
      <c r="D49" s="64"/>
      <c r="E49" s="126" t="s">
        <v>68</v>
      </c>
      <c r="F49" s="127" t="s">
        <v>68</v>
      </c>
      <c r="G49" s="127" t="s">
        <v>68</v>
      </c>
      <c r="H49" s="127" t="s">
        <v>68</v>
      </c>
      <c r="I49" s="127" t="s">
        <v>68</v>
      </c>
      <c r="J49" s="128" t="s">
        <v>68</v>
      </c>
      <c r="K49" s="52">
        <v>33.35</v>
      </c>
      <c r="L49" s="53">
        <f t="shared" si="5"/>
        <v>6895.4460000000008</v>
      </c>
    </row>
    <row r="50" spans="1:12" ht="30" customHeight="1">
      <c r="A50" s="78" t="s">
        <v>116</v>
      </c>
      <c r="B50" s="50" t="s">
        <v>99</v>
      </c>
      <c r="C50" s="51">
        <v>47.07</v>
      </c>
      <c r="D50" s="64"/>
      <c r="E50" s="126" t="s">
        <v>69</v>
      </c>
      <c r="F50" s="127" t="s">
        <v>69</v>
      </c>
      <c r="G50" s="127" t="s">
        <v>69</v>
      </c>
      <c r="H50" s="127" t="s">
        <v>69</v>
      </c>
      <c r="I50" s="127" t="s">
        <v>69</v>
      </c>
      <c r="J50" s="128" t="s">
        <v>69</v>
      </c>
      <c r="K50" s="52">
        <v>35.31</v>
      </c>
      <c r="L50" s="53">
        <f t="shared" si="5"/>
        <v>1662.0417000000002</v>
      </c>
    </row>
    <row r="51" spans="1:12" ht="30" customHeight="1">
      <c r="A51" s="78" t="s">
        <v>117</v>
      </c>
      <c r="B51" s="50" t="s">
        <v>97</v>
      </c>
      <c r="C51" s="91">
        <v>157.65</v>
      </c>
      <c r="D51" s="64"/>
      <c r="E51" s="126" t="s">
        <v>70</v>
      </c>
      <c r="F51" s="127" t="s">
        <v>70</v>
      </c>
      <c r="G51" s="127" t="s">
        <v>70</v>
      </c>
      <c r="H51" s="127" t="s">
        <v>70</v>
      </c>
      <c r="I51" s="127" t="s">
        <v>70</v>
      </c>
      <c r="J51" s="128" t="s">
        <v>70</v>
      </c>
      <c r="K51" s="52">
        <v>18.47</v>
      </c>
      <c r="L51" s="53">
        <f t="shared" si="5"/>
        <v>2911.7954999999997</v>
      </c>
    </row>
    <row r="52" spans="1:12" ht="30" customHeight="1">
      <c r="A52" s="78" t="s">
        <v>118</v>
      </c>
      <c r="B52" s="50" t="s">
        <v>99</v>
      </c>
      <c r="C52" s="91">
        <v>125.07</v>
      </c>
      <c r="D52" s="64"/>
      <c r="E52" s="126" t="s">
        <v>71</v>
      </c>
      <c r="F52" s="127" t="s">
        <v>71</v>
      </c>
      <c r="G52" s="127" t="s">
        <v>71</v>
      </c>
      <c r="H52" s="127" t="s">
        <v>71</v>
      </c>
      <c r="I52" s="127" t="s">
        <v>71</v>
      </c>
      <c r="J52" s="128" t="s">
        <v>71</v>
      </c>
      <c r="K52" s="52">
        <v>104.47</v>
      </c>
      <c r="L52" s="53">
        <f t="shared" si="5"/>
        <v>13066.062899999999</v>
      </c>
    </row>
    <row r="53" spans="1:12" ht="30" customHeight="1">
      <c r="A53" s="78" t="s">
        <v>119</v>
      </c>
      <c r="B53" s="50" t="s">
        <v>99</v>
      </c>
      <c r="C53" s="91">
        <v>79.87</v>
      </c>
      <c r="D53" s="64"/>
      <c r="E53" s="126" t="s">
        <v>72</v>
      </c>
      <c r="F53" s="127" t="s">
        <v>72</v>
      </c>
      <c r="G53" s="127" t="s">
        <v>72</v>
      </c>
      <c r="H53" s="127" t="s">
        <v>72</v>
      </c>
      <c r="I53" s="127" t="s">
        <v>72</v>
      </c>
      <c r="J53" s="128" t="s">
        <v>72</v>
      </c>
      <c r="K53" s="52">
        <v>110.57</v>
      </c>
      <c r="L53" s="53">
        <f t="shared" si="5"/>
        <v>8831.2258999999995</v>
      </c>
    </row>
    <row r="54" spans="1:12" ht="30" customHeight="1">
      <c r="A54" s="83" t="s">
        <v>120</v>
      </c>
      <c r="B54" s="84"/>
      <c r="C54" s="85"/>
      <c r="D54" s="98"/>
      <c r="E54" s="129" t="s">
        <v>74</v>
      </c>
      <c r="F54" s="130"/>
      <c r="G54" s="130"/>
      <c r="H54" s="130"/>
      <c r="I54" s="130"/>
      <c r="J54" s="131"/>
      <c r="K54" s="52"/>
      <c r="L54" s="87"/>
    </row>
    <row r="55" spans="1:12" ht="30" customHeight="1">
      <c r="A55" s="78" t="s">
        <v>121</v>
      </c>
      <c r="B55" s="50" t="s">
        <v>97</v>
      </c>
      <c r="C55" s="51">
        <v>1086</v>
      </c>
      <c r="D55" s="64"/>
      <c r="E55" s="126" t="s">
        <v>65</v>
      </c>
      <c r="F55" s="127" t="s">
        <v>65</v>
      </c>
      <c r="G55" s="127" t="s">
        <v>65</v>
      </c>
      <c r="H55" s="127" t="s">
        <v>65</v>
      </c>
      <c r="I55" s="127" t="s">
        <v>65</v>
      </c>
      <c r="J55" s="128" t="s">
        <v>65</v>
      </c>
      <c r="K55" s="52">
        <v>5.88</v>
      </c>
      <c r="L55" s="53">
        <f t="shared" ref="L55:L61" si="6">+K55*C55</f>
        <v>6385.68</v>
      </c>
    </row>
    <row r="56" spans="1:12" ht="30" customHeight="1">
      <c r="A56" s="78" t="s">
        <v>122</v>
      </c>
      <c r="B56" s="50" t="s">
        <v>99</v>
      </c>
      <c r="C56" s="91">
        <v>603.53</v>
      </c>
      <c r="D56" s="64"/>
      <c r="E56" s="126" t="s">
        <v>66</v>
      </c>
      <c r="F56" s="127" t="s">
        <v>66</v>
      </c>
      <c r="G56" s="127" t="s">
        <v>66</v>
      </c>
      <c r="H56" s="127" t="s">
        <v>66</v>
      </c>
      <c r="I56" s="127" t="s">
        <v>66</v>
      </c>
      <c r="J56" s="128" t="s">
        <v>66</v>
      </c>
      <c r="K56" s="52">
        <v>6.15</v>
      </c>
      <c r="L56" s="53">
        <f t="shared" si="6"/>
        <v>3711.7094999999999</v>
      </c>
    </row>
    <row r="57" spans="1:12" ht="30" customHeight="1">
      <c r="A57" s="78" t="s">
        <v>123</v>
      </c>
      <c r="B57" s="50" t="s">
        <v>97</v>
      </c>
      <c r="C57" s="91">
        <v>929.79</v>
      </c>
      <c r="D57" s="64"/>
      <c r="E57" s="126" t="s">
        <v>67</v>
      </c>
      <c r="F57" s="127" t="s">
        <v>67</v>
      </c>
      <c r="G57" s="127" t="s">
        <v>67</v>
      </c>
      <c r="H57" s="127" t="s">
        <v>67</v>
      </c>
      <c r="I57" s="127" t="s">
        <v>67</v>
      </c>
      <c r="J57" s="128" t="s">
        <v>67</v>
      </c>
      <c r="K57" s="52">
        <v>5.58</v>
      </c>
      <c r="L57" s="53">
        <f t="shared" si="6"/>
        <v>5188.2281999999996</v>
      </c>
    </row>
    <row r="58" spans="1:12" ht="30" customHeight="1">
      <c r="A58" s="78" t="s">
        <v>124</v>
      </c>
      <c r="B58" s="50" t="s">
        <v>99</v>
      </c>
      <c r="C58" s="91">
        <v>165.46</v>
      </c>
      <c r="D58" s="64"/>
      <c r="E58" s="126" t="s">
        <v>75</v>
      </c>
      <c r="F58" s="127" t="s">
        <v>75</v>
      </c>
      <c r="G58" s="127" t="s">
        <v>75</v>
      </c>
      <c r="H58" s="127" t="s">
        <v>75</v>
      </c>
      <c r="I58" s="127" t="s">
        <v>75</v>
      </c>
      <c r="J58" s="128" t="s">
        <v>75</v>
      </c>
      <c r="K58" s="52">
        <v>138</v>
      </c>
      <c r="L58" s="53">
        <f t="shared" si="6"/>
        <v>22833.48</v>
      </c>
    </row>
    <row r="59" spans="1:12" ht="30" customHeight="1">
      <c r="A59" s="78" t="s">
        <v>125</v>
      </c>
      <c r="B59" s="50" t="s">
        <v>97</v>
      </c>
      <c r="C59" s="91">
        <v>567.39</v>
      </c>
      <c r="D59" s="64"/>
      <c r="E59" s="126" t="s">
        <v>70</v>
      </c>
      <c r="F59" s="127" t="s">
        <v>70</v>
      </c>
      <c r="G59" s="127" t="s">
        <v>70</v>
      </c>
      <c r="H59" s="127" t="s">
        <v>70</v>
      </c>
      <c r="I59" s="127" t="s">
        <v>70</v>
      </c>
      <c r="J59" s="128" t="s">
        <v>70</v>
      </c>
      <c r="K59" s="52">
        <v>18.47</v>
      </c>
      <c r="L59" s="53">
        <f t="shared" si="6"/>
        <v>10479.693299999999</v>
      </c>
    </row>
    <row r="60" spans="1:12" ht="30" customHeight="1">
      <c r="A60" s="78" t="s">
        <v>126</v>
      </c>
      <c r="B60" s="50" t="s">
        <v>99</v>
      </c>
      <c r="C60" s="91">
        <v>403.29</v>
      </c>
      <c r="D60" s="64"/>
      <c r="E60" s="126" t="s">
        <v>71</v>
      </c>
      <c r="F60" s="127" t="s">
        <v>71</v>
      </c>
      <c r="G60" s="127" t="s">
        <v>71</v>
      </c>
      <c r="H60" s="127" t="s">
        <v>71</v>
      </c>
      <c r="I60" s="127" t="s">
        <v>71</v>
      </c>
      <c r="J60" s="128" t="s">
        <v>71</v>
      </c>
      <c r="K60" s="52">
        <v>104.47</v>
      </c>
      <c r="L60" s="53">
        <f t="shared" si="6"/>
        <v>42131.706300000005</v>
      </c>
    </row>
    <row r="61" spans="1:12" ht="30" customHeight="1">
      <c r="A61" s="78" t="s">
        <v>127</v>
      </c>
      <c r="B61" s="50" t="s">
        <v>99</v>
      </c>
      <c r="C61" s="51">
        <v>344.65</v>
      </c>
      <c r="D61" s="64"/>
      <c r="E61" s="126" t="s">
        <v>72</v>
      </c>
      <c r="F61" s="127" t="s">
        <v>72</v>
      </c>
      <c r="G61" s="127" t="s">
        <v>72</v>
      </c>
      <c r="H61" s="127" t="s">
        <v>72</v>
      </c>
      <c r="I61" s="127" t="s">
        <v>72</v>
      </c>
      <c r="J61" s="128" t="s">
        <v>72</v>
      </c>
      <c r="K61" s="52">
        <v>110.57</v>
      </c>
      <c r="L61" s="53">
        <f t="shared" si="6"/>
        <v>38107.950499999992</v>
      </c>
    </row>
    <row r="62" spans="1:12" ht="30" customHeight="1">
      <c r="A62" s="88">
        <v>1.05</v>
      </c>
      <c r="B62" s="84"/>
      <c r="C62" s="85"/>
      <c r="D62" s="98"/>
      <c r="E62" s="129" t="s">
        <v>76</v>
      </c>
      <c r="F62" s="130"/>
      <c r="G62" s="130"/>
      <c r="H62" s="130"/>
      <c r="I62" s="130"/>
      <c r="J62" s="131"/>
      <c r="K62" s="52"/>
      <c r="L62" s="87"/>
    </row>
    <row r="63" spans="1:12" ht="30" customHeight="1">
      <c r="A63" s="49" t="s">
        <v>128</v>
      </c>
      <c r="B63" s="50" t="s">
        <v>97</v>
      </c>
      <c r="C63" s="51">
        <v>1047.8</v>
      </c>
      <c r="D63" s="64"/>
      <c r="E63" s="126" t="s">
        <v>65</v>
      </c>
      <c r="F63" s="127" t="s">
        <v>65</v>
      </c>
      <c r="G63" s="127" t="s">
        <v>65</v>
      </c>
      <c r="H63" s="127" t="s">
        <v>65</v>
      </c>
      <c r="I63" s="127" t="s">
        <v>65</v>
      </c>
      <c r="J63" s="128" t="s">
        <v>65</v>
      </c>
      <c r="K63" s="52">
        <v>5.88</v>
      </c>
      <c r="L63" s="53">
        <f t="shared" ref="L63:L66" si="7">+K63*C63</f>
        <v>6161.0639999999994</v>
      </c>
    </row>
    <row r="64" spans="1:12" ht="30" customHeight="1">
      <c r="A64" s="49" t="s">
        <v>129</v>
      </c>
      <c r="B64" s="50" t="s">
        <v>99</v>
      </c>
      <c r="C64" s="51">
        <v>486.06999999999994</v>
      </c>
      <c r="D64" s="64"/>
      <c r="E64" s="126" t="s">
        <v>77</v>
      </c>
      <c r="F64" s="127" t="s">
        <v>77</v>
      </c>
      <c r="G64" s="127" t="s">
        <v>77</v>
      </c>
      <c r="H64" s="127" t="s">
        <v>77</v>
      </c>
      <c r="I64" s="127" t="s">
        <v>77</v>
      </c>
      <c r="J64" s="128" t="s">
        <v>77</v>
      </c>
      <c r="K64" s="52">
        <v>6.74</v>
      </c>
      <c r="L64" s="53">
        <f t="shared" si="7"/>
        <v>3276.1117999999997</v>
      </c>
    </row>
    <row r="65" spans="1:12" ht="30" customHeight="1">
      <c r="A65" s="49" t="s">
        <v>130</v>
      </c>
      <c r="B65" s="50" t="s">
        <v>97</v>
      </c>
      <c r="C65" s="91">
        <v>1245.49</v>
      </c>
      <c r="D65" s="64"/>
      <c r="E65" s="126" t="s">
        <v>67</v>
      </c>
      <c r="F65" s="127" t="s">
        <v>67</v>
      </c>
      <c r="G65" s="127" t="s">
        <v>67</v>
      </c>
      <c r="H65" s="127" t="s">
        <v>67</v>
      </c>
      <c r="I65" s="127" t="s">
        <v>67</v>
      </c>
      <c r="J65" s="128" t="s">
        <v>67</v>
      </c>
      <c r="K65" s="52">
        <v>5.58</v>
      </c>
      <c r="L65" s="53">
        <f t="shared" si="7"/>
        <v>6949.8342000000002</v>
      </c>
    </row>
    <row r="66" spans="1:12" ht="30" customHeight="1">
      <c r="A66" s="49" t="s">
        <v>131</v>
      </c>
      <c r="B66" s="50" t="s">
        <v>99</v>
      </c>
      <c r="C66" s="51">
        <v>243.03</v>
      </c>
      <c r="D66" s="64"/>
      <c r="E66" s="126" t="s">
        <v>78</v>
      </c>
      <c r="F66" s="127" t="s">
        <v>78</v>
      </c>
      <c r="G66" s="127" t="s">
        <v>78</v>
      </c>
      <c r="H66" s="127" t="s">
        <v>78</v>
      </c>
      <c r="I66" s="127" t="s">
        <v>78</v>
      </c>
      <c r="J66" s="128" t="s">
        <v>78</v>
      </c>
      <c r="K66" s="52">
        <v>62.78</v>
      </c>
      <c r="L66" s="53">
        <f t="shared" si="7"/>
        <v>15257.4234</v>
      </c>
    </row>
    <row r="67" spans="1:12" ht="30" customHeight="1">
      <c r="A67" s="88">
        <v>1.06</v>
      </c>
      <c r="B67" s="84"/>
      <c r="C67" s="85"/>
      <c r="D67" s="98"/>
      <c r="E67" s="129" t="s">
        <v>79</v>
      </c>
      <c r="F67" s="130"/>
      <c r="G67" s="130"/>
      <c r="H67" s="130"/>
      <c r="I67" s="130"/>
      <c r="J67" s="131"/>
      <c r="K67" s="52"/>
      <c r="L67" s="87"/>
    </row>
    <row r="68" spans="1:12" ht="30" customHeight="1">
      <c r="A68" s="49" t="s">
        <v>132</v>
      </c>
      <c r="B68" s="50" t="s">
        <v>97</v>
      </c>
      <c r="C68" s="51">
        <v>560.83000000000004</v>
      </c>
      <c r="D68" s="64"/>
      <c r="E68" s="126" t="s">
        <v>65</v>
      </c>
      <c r="F68" s="127" t="s">
        <v>65</v>
      </c>
      <c r="G68" s="127" t="s">
        <v>65</v>
      </c>
      <c r="H68" s="127" t="s">
        <v>65</v>
      </c>
      <c r="I68" s="127" t="s">
        <v>65</v>
      </c>
      <c r="J68" s="128" t="s">
        <v>65</v>
      </c>
      <c r="K68" s="52">
        <v>5.88</v>
      </c>
      <c r="L68" s="53">
        <f t="shared" ref="L68:L71" si="8">+K68*C68</f>
        <v>3297.6804000000002</v>
      </c>
    </row>
    <row r="69" spans="1:12" ht="30" customHeight="1">
      <c r="A69" s="49" t="s">
        <v>133</v>
      </c>
      <c r="B69" s="50" t="s">
        <v>99</v>
      </c>
      <c r="C69" s="51">
        <v>564.04999999999995</v>
      </c>
      <c r="D69" s="64"/>
      <c r="E69" s="126" t="s">
        <v>77</v>
      </c>
      <c r="F69" s="127" t="s">
        <v>77</v>
      </c>
      <c r="G69" s="127" t="s">
        <v>77</v>
      </c>
      <c r="H69" s="127" t="s">
        <v>77</v>
      </c>
      <c r="I69" s="127" t="s">
        <v>77</v>
      </c>
      <c r="J69" s="128" t="s">
        <v>77</v>
      </c>
      <c r="K69" s="52">
        <v>6.74</v>
      </c>
      <c r="L69" s="53">
        <f t="shared" si="8"/>
        <v>3801.6969999999997</v>
      </c>
    </row>
    <row r="70" spans="1:12" ht="30" customHeight="1">
      <c r="A70" s="49" t="s">
        <v>134</v>
      </c>
      <c r="B70" s="50" t="s">
        <v>97</v>
      </c>
      <c r="C70" s="51">
        <v>560.83000000000004</v>
      </c>
      <c r="D70" s="64"/>
      <c r="E70" s="126" t="s">
        <v>80</v>
      </c>
      <c r="F70" s="127" t="s">
        <v>80</v>
      </c>
      <c r="G70" s="127" t="s">
        <v>80</v>
      </c>
      <c r="H70" s="127" t="s">
        <v>80</v>
      </c>
      <c r="I70" s="127" t="s">
        <v>80</v>
      </c>
      <c r="J70" s="128" t="s">
        <v>80</v>
      </c>
      <c r="K70" s="52">
        <v>5.01</v>
      </c>
      <c r="L70" s="53">
        <f t="shared" si="8"/>
        <v>2809.7583</v>
      </c>
    </row>
    <row r="71" spans="1:12" ht="30" customHeight="1">
      <c r="A71" s="49" t="s">
        <v>135</v>
      </c>
      <c r="B71" s="50" t="s">
        <v>99</v>
      </c>
      <c r="C71" s="51">
        <v>540.97</v>
      </c>
      <c r="D71" s="64"/>
      <c r="E71" s="126" t="s">
        <v>81</v>
      </c>
      <c r="F71" s="127" t="s">
        <v>81</v>
      </c>
      <c r="G71" s="127" t="s">
        <v>81</v>
      </c>
      <c r="H71" s="127" t="s">
        <v>81</v>
      </c>
      <c r="I71" s="127" t="s">
        <v>81</v>
      </c>
      <c r="J71" s="128" t="s">
        <v>81</v>
      </c>
      <c r="K71" s="52">
        <v>104.27</v>
      </c>
      <c r="L71" s="53">
        <f t="shared" si="8"/>
        <v>56406.941899999998</v>
      </c>
    </row>
    <row r="72" spans="1:12" ht="30" customHeight="1">
      <c r="A72" s="88">
        <v>1.07</v>
      </c>
      <c r="B72" s="84"/>
      <c r="C72" s="85"/>
      <c r="D72" s="98"/>
      <c r="E72" s="129" t="s">
        <v>82</v>
      </c>
      <c r="F72" s="130"/>
      <c r="G72" s="130"/>
      <c r="H72" s="130"/>
      <c r="I72" s="130"/>
      <c r="J72" s="131"/>
      <c r="K72" s="52"/>
      <c r="L72" s="87"/>
    </row>
    <row r="73" spans="1:12" ht="30" customHeight="1">
      <c r="A73" s="49" t="s">
        <v>136</v>
      </c>
      <c r="B73" s="50" t="s">
        <v>101</v>
      </c>
      <c r="C73" s="91">
        <v>453.58003680000002</v>
      </c>
      <c r="D73" s="64"/>
      <c r="E73" s="126" t="s">
        <v>83</v>
      </c>
      <c r="F73" s="127" t="s">
        <v>83</v>
      </c>
      <c r="G73" s="127" t="s">
        <v>83</v>
      </c>
      <c r="H73" s="127" t="s">
        <v>83</v>
      </c>
      <c r="I73" s="127" t="s">
        <v>83</v>
      </c>
      <c r="J73" s="128" t="s">
        <v>83</v>
      </c>
      <c r="K73" s="52">
        <v>4.9000000000000004</v>
      </c>
      <c r="L73" s="53">
        <f t="shared" ref="L73:L78" si="9">+K73*C73</f>
        <v>2222.5421803200002</v>
      </c>
    </row>
    <row r="74" spans="1:12" ht="30" customHeight="1">
      <c r="A74" s="49" t="s">
        <v>137</v>
      </c>
      <c r="B74" s="50" t="s">
        <v>101</v>
      </c>
      <c r="C74" s="91">
        <v>2193.1</v>
      </c>
      <c r="D74" s="64"/>
      <c r="E74" s="126" t="s">
        <v>84</v>
      </c>
      <c r="F74" s="127" t="s">
        <v>84</v>
      </c>
      <c r="G74" s="127" t="s">
        <v>84</v>
      </c>
      <c r="H74" s="127" t="s">
        <v>84</v>
      </c>
      <c r="I74" s="127" t="s">
        <v>84</v>
      </c>
      <c r="J74" s="128" t="s">
        <v>84</v>
      </c>
      <c r="K74" s="52">
        <v>7.84</v>
      </c>
      <c r="L74" s="53">
        <f t="shared" si="9"/>
        <v>17193.903999999999</v>
      </c>
    </row>
    <row r="75" spans="1:12" ht="30" customHeight="1">
      <c r="A75" s="49" t="s">
        <v>138</v>
      </c>
      <c r="B75" s="50" t="s">
        <v>101</v>
      </c>
      <c r="C75" s="91">
        <v>1909.5</v>
      </c>
      <c r="D75" s="64"/>
      <c r="E75" s="126" t="s">
        <v>85</v>
      </c>
      <c r="F75" s="127" t="s">
        <v>85</v>
      </c>
      <c r="G75" s="127" t="s">
        <v>85</v>
      </c>
      <c r="H75" s="127" t="s">
        <v>85</v>
      </c>
      <c r="I75" s="127" t="s">
        <v>85</v>
      </c>
      <c r="J75" s="128" t="s">
        <v>85</v>
      </c>
      <c r="K75" s="52">
        <v>5.44</v>
      </c>
      <c r="L75" s="53">
        <f t="shared" si="9"/>
        <v>10387.68</v>
      </c>
    </row>
    <row r="76" spans="1:12" ht="30" customHeight="1">
      <c r="A76" s="49" t="s">
        <v>139</v>
      </c>
      <c r="B76" s="50" t="s">
        <v>101</v>
      </c>
      <c r="C76" s="91">
        <v>36454.15</v>
      </c>
      <c r="D76" s="64"/>
      <c r="E76" s="126" t="s">
        <v>86</v>
      </c>
      <c r="F76" s="127" t="s">
        <v>86</v>
      </c>
      <c r="G76" s="127" t="s">
        <v>86</v>
      </c>
      <c r="H76" s="127" t="s">
        <v>86</v>
      </c>
      <c r="I76" s="127" t="s">
        <v>86</v>
      </c>
      <c r="J76" s="128" t="s">
        <v>86</v>
      </c>
      <c r="K76" s="52">
        <v>5.22</v>
      </c>
      <c r="L76" s="53">
        <f t="shared" si="9"/>
        <v>190290.663</v>
      </c>
    </row>
    <row r="77" spans="1:12" ht="30" customHeight="1">
      <c r="A77" s="49" t="s">
        <v>140</v>
      </c>
      <c r="B77" s="50" t="s">
        <v>101</v>
      </c>
      <c r="C77" s="91">
        <v>216.31</v>
      </c>
      <c r="D77" s="64"/>
      <c r="E77" s="126" t="s">
        <v>87</v>
      </c>
      <c r="F77" s="127" t="s">
        <v>87</v>
      </c>
      <c r="G77" s="127" t="s">
        <v>87</v>
      </c>
      <c r="H77" s="127" t="s">
        <v>87</v>
      </c>
      <c r="I77" s="127" t="s">
        <v>87</v>
      </c>
      <c r="J77" s="128" t="s">
        <v>87</v>
      </c>
      <c r="K77" s="52">
        <v>4.9000000000000004</v>
      </c>
      <c r="L77" s="53">
        <f t="shared" si="9"/>
        <v>1059.9190000000001</v>
      </c>
    </row>
    <row r="78" spans="1:12" ht="30" customHeight="1">
      <c r="A78" s="49" t="s">
        <v>141</v>
      </c>
      <c r="B78" s="50" t="s">
        <v>101</v>
      </c>
      <c r="C78" s="91">
        <v>959.12993940000013</v>
      </c>
      <c r="D78" s="64"/>
      <c r="E78" s="126" t="s">
        <v>88</v>
      </c>
      <c r="F78" s="127" t="s">
        <v>88</v>
      </c>
      <c r="G78" s="127" t="s">
        <v>88</v>
      </c>
      <c r="H78" s="127" t="s">
        <v>88</v>
      </c>
      <c r="I78" s="127" t="s">
        <v>88</v>
      </c>
      <c r="J78" s="128" t="s">
        <v>88</v>
      </c>
      <c r="K78" s="52">
        <v>6.13</v>
      </c>
      <c r="L78" s="53">
        <f t="shared" si="9"/>
        <v>5879.4665285220008</v>
      </c>
    </row>
    <row r="79" spans="1:12" ht="30" customHeight="1">
      <c r="A79" s="88">
        <v>1.08</v>
      </c>
      <c r="B79" s="84"/>
      <c r="C79" s="85"/>
      <c r="D79" s="98"/>
      <c r="E79" s="129" t="s">
        <v>89</v>
      </c>
      <c r="F79" s="130"/>
      <c r="G79" s="130"/>
      <c r="H79" s="130"/>
      <c r="I79" s="130"/>
      <c r="J79" s="131"/>
      <c r="K79" s="52"/>
      <c r="L79" s="87"/>
    </row>
    <row r="80" spans="1:12" ht="30" customHeight="1">
      <c r="A80" s="49" t="s">
        <v>142</v>
      </c>
      <c r="B80" s="50" t="s">
        <v>99</v>
      </c>
      <c r="C80" s="91">
        <v>245.8</v>
      </c>
      <c r="D80" s="64"/>
      <c r="E80" s="126" t="s">
        <v>90</v>
      </c>
      <c r="F80" s="127" t="s">
        <v>90</v>
      </c>
      <c r="G80" s="127" t="s">
        <v>90</v>
      </c>
      <c r="H80" s="127" t="s">
        <v>90</v>
      </c>
      <c r="I80" s="127" t="s">
        <v>90</v>
      </c>
      <c r="J80" s="128" t="s">
        <v>90</v>
      </c>
      <c r="K80" s="52">
        <v>4.79</v>
      </c>
      <c r="L80" s="53">
        <f t="shared" ref="L80:L81" si="10">+K80*C80</f>
        <v>1177.3820000000001</v>
      </c>
    </row>
    <row r="81" spans="1:13" ht="30" customHeight="1">
      <c r="A81" s="49" t="s">
        <v>143</v>
      </c>
      <c r="B81" s="50" t="s">
        <v>97</v>
      </c>
      <c r="C81" s="51">
        <v>1000</v>
      </c>
      <c r="D81" s="64"/>
      <c r="E81" s="126" t="s">
        <v>91</v>
      </c>
      <c r="F81" s="127" t="s">
        <v>91</v>
      </c>
      <c r="G81" s="127" t="s">
        <v>91</v>
      </c>
      <c r="H81" s="127" t="s">
        <v>91</v>
      </c>
      <c r="I81" s="127" t="s">
        <v>91</v>
      </c>
      <c r="J81" s="128" t="s">
        <v>91</v>
      </c>
      <c r="K81" s="52">
        <v>3.21</v>
      </c>
      <c r="L81" s="53">
        <f t="shared" si="10"/>
        <v>3210</v>
      </c>
    </row>
    <row r="82" spans="1:13" ht="30" customHeight="1">
      <c r="A82" s="88">
        <v>1.0900000000000001</v>
      </c>
      <c r="B82" s="84"/>
      <c r="C82" s="85"/>
      <c r="D82" s="98"/>
      <c r="E82" s="129" t="s">
        <v>92</v>
      </c>
      <c r="F82" s="130"/>
      <c r="G82" s="130"/>
      <c r="H82" s="130"/>
      <c r="I82" s="130"/>
      <c r="J82" s="131"/>
      <c r="K82" s="52"/>
      <c r="L82" s="87"/>
    </row>
    <row r="83" spans="1:13" ht="30" customHeight="1">
      <c r="A83" s="49" t="s">
        <v>144</v>
      </c>
      <c r="B83" s="50" t="s">
        <v>95</v>
      </c>
      <c r="C83" s="51">
        <v>1</v>
      </c>
      <c r="D83" s="64"/>
      <c r="E83" s="126" t="s">
        <v>92</v>
      </c>
      <c r="F83" s="127" t="s">
        <v>92</v>
      </c>
      <c r="G83" s="127" t="s">
        <v>92</v>
      </c>
      <c r="H83" s="127" t="s">
        <v>92</v>
      </c>
      <c r="I83" s="127" t="s">
        <v>92</v>
      </c>
      <c r="J83" s="128" t="s">
        <v>92</v>
      </c>
      <c r="K83" s="52">
        <v>45000</v>
      </c>
      <c r="L83" s="53">
        <f t="shared" ref="L83:L84" si="11">+K83*C83</f>
        <v>45000</v>
      </c>
    </row>
    <row r="84" spans="1:13" ht="30" customHeight="1">
      <c r="A84" s="49" t="s">
        <v>145</v>
      </c>
      <c r="B84" s="50" t="s">
        <v>95</v>
      </c>
      <c r="C84" s="51">
        <v>1</v>
      </c>
      <c r="D84" s="64"/>
      <c r="E84" s="126" t="s">
        <v>93</v>
      </c>
      <c r="F84" s="127" t="s">
        <v>93</v>
      </c>
      <c r="G84" s="127" t="s">
        <v>93</v>
      </c>
      <c r="H84" s="127" t="s">
        <v>93</v>
      </c>
      <c r="I84" s="127" t="s">
        <v>93</v>
      </c>
      <c r="J84" s="128" t="s">
        <v>93</v>
      </c>
      <c r="K84" s="116">
        <v>8400</v>
      </c>
      <c r="L84" s="116">
        <f t="shared" si="11"/>
        <v>8400</v>
      </c>
    </row>
    <row r="85" spans="1:13" ht="23.25" customHeight="1">
      <c r="A85" s="202" t="s">
        <v>26</v>
      </c>
      <c r="B85" s="203"/>
      <c r="C85" s="203"/>
      <c r="D85" s="203"/>
      <c r="E85" s="203"/>
      <c r="F85" s="203"/>
      <c r="G85" s="203"/>
      <c r="H85" s="203"/>
      <c r="I85" s="115"/>
      <c r="J85" s="115"/>
      <c r="K85" s="117"/>
      <c r="L85" s="118">
        <f>SUM(L17:L84)-0.02</f>
        <v>1379102.677908842</v>
      </c>
      <c r="M85" s="119"/>
    </row>
    <row r="86" spans="1:13" ht="30" customHeight="1" thickBot="1">
      <c r="A86" s="49"/>
      <c r="B86" s="50" t="s">
        <v>29</v>
      </c>
      <c r="C86" s="51">
        <v>1</v>
      </c>
      <c r="D86" s="126" t="s">
        <v>27</v>
      </c>
      <c r="E86" s="127"/>
      <c r="F86" s="127"/>
      <c r="G86" s="127"/>
      <c r="H86" s="127"/>
      <c r="I86" s="127"/>
      <c r="J86" s="128"/>
      <c r="K86" s="58"/>
      <c r="L86" s="53">
        <v>211384.17</v>
      </c>
    </row>
    <row r="87" spans="1:13" ht="30" customHeight="1" thickTop="1" thickBot="1">
      <c r="A87" s="55"/>
      <c r="B87" s="56" t="s">
        <v>29</v>
      </c>
      <c r="C87" s="57">
        <v>1</v>
      </c>
      <c r="D87" s="199" t="s">
        <v>28</v>
      </c>
      <c r="E87" s="200"/>
      <c r="F87" s="200"/>
      <c r="G87" s="200"/>
      <c r="H87" s="200"/>
      <c r="I87" s="200"/>
      <c r="J87" s="201"/>
      <c r="K87" s="58"/>
      <c r="L87" s="59">
        <v>110328.21</v>
      </c>
    </row>
    <row r="88" spans="1:13" ht="30" customHeight="1" thickTop="1">
      <c r="A88" s="120" t="s">
        <v>30</v>
      </c>
      <c r="B88" s="121"/>
      <c r="C88" s="121"/>
      <c r="D88" s="121"/>
      <c r="E88" s="121"/>
      <c r="F88" s="121"/>
      <c r="G88" s="121"/>
      <c r="H88" s="121"/>
      <c r="I88" s="121"/>
      <c r="J88" s="121"/>
      <c r="K88" s="122"/>
      <c r="L88" s="89">
        <f>SUM(L85:L87)</f>
        <v>1700815.0579088419</v>
      </c>
    </row>
    <row r="89" spans="1:13" ht="30" customHeight="1" thickBot="1">
      <c r="A89" s="204" t="s">
        <v>31</v>
      </c>
      <c r="B89" s="205"/>
      <c r="C89" s="205"/>
      <c r="D89" s="205"/>
      <c r="E89" s="205"/>
      <c r="F89" s="205"/>
      <c r="G89" s="205"/>
      <c r="H89" s="205"/>
      <c r="I89" s="205"/>
      <c r="J89" s="206"/>
      <c r="K89" s="92">
        <v>0.18</v>
      </c>
      <c r="L89" s="59">
        <f>IF(L88="","",+L88*K89)</f>
        <v>306146.71042359155</v>
      </c>
    </row>
    <row r="90" spans="1:13" ht="30" customHeight="1" thickTop="1" thickBot="1">
      <c r="A90" s="120" t="s">
        <v>32</v>
      </c>
      <c r="B90" s="121"/>
      <c r="C90" s="121"/>
      <c r="D90" s="121"/>
      <c r="E90" s="121"/>
      <c r="F90" s="121"/>
      <c r="G90" s="121"/>
      <c r="H90" s="121"/>
      <c r="I90" s="121"/>
      <c r="J90" s="121"/>
      <c r="K90" s="122"/>
      <c r="L90" s="90">
        <f>IF(L89="","",+L89+L88)</f>
        <v>2006961.7683324334</v>
      </c>
    </row>
    <row r="91" spans="1:13">
      <c r="A91" s="24"/>
      <c r="B91" s="25"/>
      <c r="C91" s="25"/>
      <c r="D91" s="27"/>
      <c r="E91" s="43"/>
      <c r="F91" s="43"/>
      <c r="G91" s="43"/>
      <c r="H91" s="43"/>
      <c r="I91" s="26"/>
      <c r="J91" s="26"/>
      <c r="K91" s="27"/>
      <c r="L91" s="28"/>
    </row>
    <row r="92" spans="1:13" ht="16.5" thickBot="1">
      <c r="A92" s="1"/>
      <c r="B92" s="30"/>
      <c r="C92" s="30"/>
      <c r="D92" s="100"/>
      <c r="E92" s="194" t="s">
        <v>11</v>
      </c>
      <c r="F92" s="194"/>
      <c r="G92" s="7"/>
      <c r="H92" s="7"/>
      <c r="I92" s="7"/>
      <c r="J92" s="7"/>
      <c r="K92" s="7"/>
      <c r="L92" s="31"/>
    </row>
    <row r="93" spans="1:13" ht="27" customHeight="1" thickBot="1">
      <c r="A93" s="1"/>
      <c r="B93" s="30"/>
      <c r="C93" s="30"/>
      <c r="D93" s="100"/>
      <c r="E93" s="185" t="s">
        <v>6</v>
      </c>
      <c r="F93" s="186"/>
      <c r="G93" s="187"/>
      <c r="H93" s="185" t="s">
        <v>152</v>
      </c>
      <c r="I93" s="186"/>
      <c r="J93" s="186"/>
      <c r="K93" s="186"/>
      <c r="L93" s="187"/>
    </row>
    <row r="94" spans="1:13" ht="21" customHeight="1">
      <c r="A94" s="29"/>
      <c r="B94" s="32"/>
      <c r="C94" s="32"/>
      <c r="D94" s="101"/>
      <c r="E94" s="191" t="s">
        <v>8</v>
      </c>
      <c r="F94" s="192"/>
      <c r="G94" s="193"/>
      <c r="H94" s="188" t="s">
        <v>160</v>
      </c>
      <c r="I94" s="189"/>
      <c r="J94" s="189"/>
      <c r="K94" s="189"/>
      <c r="L94" s="190"/>
    </row>
    <row r="95" spans="1:13" ht="21" customHeight="1">
      <c r="A95" s="29"/>
      <c r="B95" s="32"/>
      <c r="C95" s="32"/>
      <c r="D95" s="101"/>
      <c r="E95" s="179" t="s">
        <v>12</v>
      </c>
      <c r="F95" s="180"/>
      <c r="G95" s="181"/>
      <c r="H95" s="179" t="s">
        <v>157</v>
      </c>
      <c r="I95" s="180"/>
      <c r="J95" s="180"/>
      <c r="K95" s="180"/>
      <c r="L95" s="181"/>
    </row>
    <row r="96" spans="1:13" ht="21" customHeight="1">
      <c r="A96" s="29"/>
      <c r="B96" s="33"/>
      <c r="C96" s="33"/>
      <c r="D96" s="101"/>
      <c r="E96" s="179" t="s">
        <v>9</v>
      </c>
      <c r="F96" s="180"/>
      <c r="G96" s="181"/>
      <c r="H96" s="179" t="s">
        <v>158</v>
      </c>
      <c r="I96" s="180"/>
      <c r="J96" s="180"/>
      <c r="K96" s="180"/>
      <c r="L96" s="181"/>
    </row>
    <row r="97" spans="1:12" ht="21" customHeight="1">
      <c r="A97" s="29"/>
      <c r="B97" s="33"/>
      <c r="C97" s="33"/>
      <c r="D97" s="101"/>
      <c r="E97" s="198" t="s">
        <v>20</v>
      </c>
      <c r="F97" s="180"/>
      <c r="G97" s="181"/>
      <c r="H97" s="179" t="s">
        <v>156</v>
      </c>
      <c r="I97" s="180"/>
      <c r="J97" s="180"/>
      <c r="K97" s="180"/>
      <c r="L97" s="181"/>
    </row>
    <row r="98" spans="1:12" ht="21" customHeight="1">
      <c r="A98" s="29"/>
      <c r="B98" s="33"/>
      <c r="C98" s="33"/>
      <c r="D98" s="101"/>
      <c r="E98" s="179" t="s">
        <v>14</v>
      </c>
      <c r="F98" s="180"/>
      <c r="G98" s="181"/>
      <c r="H98" s="179" t="s">
        <v>162</v>
      </c>
      <c r="I98" s="180"/>
      <c r="J98" s="180"/>
      <c r="K98" s="180"/>
      <c r="L98" s="181"/>
    </row>
    <row r="99" spans="1:12" ht="21" customHeight="1" thickBot="1">
      <c r="A99" s="29"/>
      <c r="B99" s="33"/>
      <c r="C99" s="33"/>
      <c r="D99" s="101"/>
      <c r="E99" s="195" t="s">
        <v>13</v>
      </c>
      <c r="F99" s="196"/>
      <c r="G99" s="197"/>
      <c r="H99" s="207" t="s">
        <v>161</v>
      </c>
      <c r="I99" s="208"/>
      <c r="J99" s="208"/>
      <c r="K99" s="208"/>
      <c r="L99" s="209"/>
    </row>
    <row r="100" spans="1:12" ht="15.75" thickBot="1">
      <c r="A100" s="34"/>
      <c r="B100" s="35"/>
      <c r="C100" s="35"/>
      <c r="D100" s="102"/>
      <c r="E100" s="3"/>
      <c r="F100" s="3"/>
      <c r="G100" s="3"/>
      <c r="H100" s="36"/>
      <c r="I100" s="36"/>
      <c r="J100" s="36"/>
      <c r="K100" s="3"/>
      <c r="L100" s="37"/>
    </row>
    <row r="101" spans="1:12">
      <c r="A101" s="20"/>
      <c r="B101" s="21"/>
      <c r="C101" s="21"/>
      <c r="D101" s="103"/>
      <c r="E101" s="21"/>
      <c r="F101" s="21"/>
      <c r="G101" s="21"/>
      <c r="H101" s="21"/>
      <c r="I101" s="21"/>
      <c r="J101" s="21"/>
      <c r="K101" s="21"/>
      <c r="L101" s="21"/>
    </row>
    <row r="102" spans="1:12">
      <c r="A102" s="21"/>
      <c r="B102" s="21"/>
      <c r="C102" s="21"/>
      <c r="D102" s="103"/>
      <c r="E102" s="21"/>
      <c r="F102" s="21"/>
      <c r="G102" s="21"/>
      <c r="H102" s="21"/>
      <c r="I102" s="21"/>
      <c r="J102" s="21"/>
      <c r="K102" s="21"/>
      <c r="L102" s="21"/>
    </row>
    <row r="103" spans="1:12">
      <c r="A103" s="21"/>
      <c r="B103" s="21"/>
      <c r="C103" s="21"/>
      <c r="D103" s="103"/>
      <c r="E103" s="21"/>
      <c r="F103" s="21"/>
      <c r="G103" s="21"/>
      <c r="H103" s="21"/>
      <c r="I103" s="21"/>
      <c r="J103" s="21"/>
      <c r="K103" s="21"/>
      <c r="L103" s="21"/>
    </row>
    <row r="104" spans="1:12">
      <c r="A104" s="21"/>
      <c r="B104" s="21"/>
      <c r="C104" s="21"/>
      <c r="D104" s="103"/>
      <c r="E104" s="21"/>
      <c r="F104" s="21"/>
      <c r="G104" s="21"/>
      <c r="H104" s="21"/>
      <c r="I104" s="21"/>
      <c r="J104" s="21"/>
      <c r="K104" s="21"/>
      <c r="L104" s="21"/>
    </row>
  </sheetData>
  <mergeCells count="110">
    <mergeCell ref="K1:L2"/>
    <mergeCell ref="K3:L3"/>
    <mergeCell ref="K4:K5"/>
    <mergeCell ref="L4:L5"/>
    <mergeCell ref="A5:D5"/>
    <mergeCell ref="A6:D6"/>
    <mergeCell ref="A7:C7"/>
    <mergeCell ref="A8:C8"/>
    <mergeCell ref="D8:J8"/>
    <mergeCell ref="A9:C9"/>
    <mergeCell ref="D9:J9"/>
    <mergeCell ref="A10:C10"/>
    <mergeCell ref="D10:J10"/>
    <mergeCell ref="A1:D4"/>
    <mergeCell ref="E1:J6"/>
    <mergeCell ref="E17:J17"/>
    <mergeCell ref="E18:J18"/>
    <mergeCell ref="E19:J19"/>
    <mergeCell ref="E20:J20"/>
    <mergeCell ref="E21:J21"/>
    <mergeCell ref="E22:J22"/>
    <mergeCell ref="A11:C11"/>
    <mergeCell ref="D11:J11"/>
    <mergeCell ref="E13:J13"/>
    <mergeCell ref="A14:L14"/>
    <mergeCell ref="E15:J15"/>
    <mergeCell ref="E16:J16"/>
    <mergeCell ref="E29:J29"/>
    <mergeCell ref="E30:J30"/>
    <mergeCell ref="E31:J31"/>
    <mergeCell ref="E32:J32"/>
    <mergeCell ref="E33:J33"/>
    <mergeCell ref="E34:J34"/>
    <mergeCell ref="E23:J23"/>
    <mergeCell ref="E24:J24"/>
    <mergeCell ref="E25:J25"/>
    <mergeCell ref="E26:J26"/>
    <mergeCell ref="E27:J27"/>
    <mergeCell ref="E28:J28"/>
    <mergeCell ref="E41:J41"/>
    <mergeCell ref="E42:J42"/>
    <mergeCell ref="E43:J43"/>
    <mergeCell ref="E50:J50"/>
    <mergeCell ref="E51:J51"/>
    <mergeCell ref="E52:J52"/>
    <mergeCell ref="E53:J53"/>
    <mergeCell ref="E35:J35"/>
    <mergeCell ref="E36:J36"/>
    <mergeCell ref="E37:J37"/>
    <mergeCell ref="E38:J38"/>
    <mergeCell ref="E39:J39"/>
    <mergeCell ref="E40:J40"/>
    <mergeCell ref="E99:G99"/>
    <mergeCell ref="H99:L99"/>
    <mergeCell ref="A90:K90"/>
    <mergeCell ref="E96:G96"/>
    <mergeCell ref="H96:L96"/>
    <mergeCell ref="E97:G97"/>
    <mergeCell ref="H97:L97"/>
    <mergeCell ref="E98:G98"/>
    <mergeCell ref="H98:L98"/>
    <mergeCell ref="E92:F92"/>
    <mergeCell ref="E93:G93"/>
    <mergeCell ref="H93:L93"/>
    <mergeCell ref="E94:G94"/>
    <mergeCell ref="H94:L94"/>
    <mergeCell ref="E95:G95"/>
    <mergeCell ref="H95:L95"/>
    <mergeCell ref="A89:J89"/>
    <mergeCell ref="E44:J44"/>
    <mergeCell ref="E45:J45"/>
    <mergeCell ref="E46:J46"/>
    <mergeCell ref="E47:J47"/>
    <mergeCell ref="E48:J48"/>
    <mergeCell ref="E49:J49"/>
    <mergeCell ref="E60:J60"/>
    <mergeCell ref="E61:J61"/>
    <mergeCell ref="E62:J62"/>
    <mergeCell ref="E63:J63"/>
    <mergeCell ref="E64:J64"/>
    <mergeCell ref="E65:J65"/>
    <mergeCell ref="E54:J54"/>
    <mergeCell ref="E55:J55"/>
    <mergeCell ref="E56:J56"/>
    <mergeCell ref="E57:J57"/>
    <mergeCell ref="E58:J58"/>
    <mergeCell ref="E59:J59"/>
    <mergeCell ref="E72:J72"/>
    <mergeCell ref="E66:J66"/>
    <mergeCell ref="E67:J67"/>
    <mergeCell ref="E68:J68"/>
    <mergeCell ref="E69:J69"/>
    <mergeCell ref="E70:J70"/>
    <mergeCell ref="E71:J71"/>
    <mergeCell ref="D87:J87"/>
    <mergeCell ref="D86:J86"/>
    <mergeCell ref="A88:K88"/>
    <mergeCell ref="E84:J84"/>
    <mergeCell ref="E78:J78"/>
    <mergeCell ref="E79:J79"/>
    <mergeCell ref="E80:J80"/>
    <mergeCell ref="E81:J81"/>
    <mergeCell ref="E82:J82"/>
    <mergeCell ref="E83:J83"/>
    <mergeCell ref="E73:J73"/>
    <mergeCell ref="E74:J74"/>
    <mergeCell ref="E75:J75"/>
    <mergeCell ref="E76:J76"/>
    <mergeCell ref="E77:J77"/>
    <mergeCell ref="A85:H85"/>
  </mergeCells>
  <phoneticPr fontId="72" type="noConversion"/>
  <pageMargins left="0.39370078740157483" right="0.39370078740157483" top="0.39370078740157483" bottom="0.39370078740157483" header="0.39370078740157483" footer="0.39370078740157483"/>
  <pageSetup paperSize="9" scale="67" fitToHeight="0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CONSOLIDADO</vt:lpstr>
      <vt:lpstr>DETALLADO</vt:lpstr>
      <vt:lpstr>CONSOLIDADO!Área_de_impresión</vt:lpstr>
      <vt:lpstr>DETALLADO!Área_de_impresión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Pavell BV</cp:lastModifiedBy>
  <cp:lastPrinted>2022-09-20T19:33:29Z</cp:lastPrinted>
  <dcterms:created xsi:type="dcterms:W3CDTF">2015-03-19T22:07:36Z</dcterms:created>
  <dcterms:modified xsi:type="dcterms:W3CDTF">2022-10-18T16:06:09Z</dcterms:modified>
</cp:coreProperties>
</file>