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winBernardo\Downloads\"/>
    </mc:Choice>
  </mc:AlternateContent>
  <xr:revisionPtr revIDLastSave="0" documentId="13_ncr:1_{0D41D581-7558-4151-B279-F1072F79864C}" xr6:coauthVersionLast="47" xr6:coauthVersionMax="47" xr10:uidLastSave="{00000000-0000-0000-0000-000000000000}"/>
  <bookViews>
    <workbookView xWindow="-110" yWindow="-110" windowWidth="25820" windowHeight="15500" firstSheet="3" activeTab="3" xr2:uid="{2243D917-F278-4C4D-8B9C-B1540CE26774}"/>
  </bookViews>
  <sheets>
    <sheet name="RESUMEN" sheetId="2" state="hidden" r:id="rId1"/>
    <sheet name="RONDA 1" sheetId="3" state="hidden" r:id="rId2"/>
    <sheet name="RONDA 2" sheetId="4" state="hidden" r:id="rId3"/>
    <sheet name="EDI VS OHLA RONDA 2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_" localSheetId="3" hidden="1">'[1]F-05'!#REF!</definedName>
    <definedName name="_" localSheetId="1" hidden="1">'[1]F-05'!#REF!</definedName>
    <definedName name="_" localSheetId="2" hidden="1">'[1]F-05'!#REF!</definedName>
    <definedName name="_" hidden="1">'[1]F-05'!#REF!</definedName>
    <definedName name="__" localSheetId="3" hidden="1">'[1]F-05'!#REF!</definedName>
    <definedName name="__" localSheetId="1" hidden="1">'[1]F-05'!#REF!</definedName>
    <definedName name="__" localSheetId="2" hidden="1">'[1]F-05'!#REF!</definedName>
    <definedName name="__" hidden="1">'[1]F-05'!#REF!</definedName>
    <definedName name="___" localSheetId="3" hidden="1">#REF!</definedName>
    <definedName name="___" localSheetId="1" hidden="1">#REF!</definedName>
    <definedName name="___" localSheetId="2" hidden="1">#REF!</definedName>
    <definedName name="___" hidden="1">#REF!</definedName>
    <definedName name="____" localSheetId="3" hidden="1">'[1]F-05'!#REF!</definedName>
    <definedName name="____" localSheetId="1" hidden="1">'[1]F-05'!#REF!</definedName>
    <definedName name="____" localSheetId="2" hidden="1">'[1]F-05'!#REF!</definedName>
    <definedName name="____" hidden="1">'[1]F-05'!#REF!</definedName>
    <definedName name="________________f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__f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__f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____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f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f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f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___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A1" hidden="1">'[2]F-05'!#REF!</definedName>
    <definedName name="____A2" hidden="1">'[2]F-05'!#REF!</definedName>
    <definedName name="____A3" hidden="1">'[2]F-05'!#REF!</definedName>
    <definedName name="____A4" hidden="1">'[3]F-05'!#REF!</definedName>
    <definedName name="____A5" hidden="1">'[2]F-05'!#REF!</definedName>
    <definedName name="____n1" hidden="1">'[2]F-05'!#REF!</definedName>
    <definedName name="____n2" hidden="1">'[2]F-05'!#REF!</definedName>
    <definedName name="____S1" hidden="1">'[2]F-05'!#REF!</definedName>
    <definedName name="___A1" hidden="1">'[2]F-05'!#REF!</definedName>
    <definedName name="___A2" hidden="1">'[2]F-05'!#REF!</definedName>
    <definedName name="___A3" hidden="1">'[2]F-05'!#REF!</definedName>
    <definedName name="___A4" hidden="1">'[3]F-05'!#REF!</definedName>
    <definedName name="___A5" hidden="1">'[2]F-05'!#REF!</definedName>
    <definedName name="___as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f" localSheetId="3" hidden="1">{#N/A,#N/A,TRUE,"INGENIERIA";#N/A,#N/A,TRUE,"COMPRAS";#N/A,#N/A,TRUE,"DIRECCION";#N/A,#N/A,TRUE,"RESUMEN"}</definedName>
    <definedName name="___f" localSheetId="1" hidden="1">{#N/A,#N/A,TRUE,"INGENIERIA";#N/A,#N/A,TRUE,"COMPRAS";#N/A,#N/A,TRUE,"DIRECCION";#N/A,#N/A,TRUE,"RESUMEN"}</definedName>
    <definedName name="___f" localSheetId="2" hidden="1">{#N/A,#N/A,TRUE,"INGENIERIA";#N/A,#N/A,TRUE,"COMPRAS";#N/A,#N/A,TRUE,"DIRECCION";#N/A,#N/A,TRUE,"RESUMEN"}</definedName>
    <definedName name="___f" hidden="1">{#N/A,#N/A,TRUE,"INGENIERIA";#N/A,#N/A,TRUE,"COMPRAS";#N/A,#N/A,TRUE,"DIRECCION";#N/A,#N/A,TRUE,"RESUMEN"}</definedName>
    <definedName name="___KEY1" hidden="1">[4]Quantity!#REF!</definedName>
    <definedName name="___KJ1" hidden="1">'[5]F-05'!#REF!</definedName>
    <definedName name="___n1" hidden="1">'[2]F-05'!#REF!</definedName>
    <definedName name="___n2" hidden="1">'[2]F-05'!#REF!</definedName>
    <definedName name="___S1" hidden="1">'[2]F-05'!#REF!</definedName>
    <definedName name="__1__123Graph_ASEPTA_1" localSheetId="3" hidden="1">#REF!</definedName>
    <definedName name="__1__123Graph_ASEPTA_1" localSheetId="1" hidden="1">#REF!</definedName>
    <definedName name="__1__123Graph_ASEPTA_1" localSheetId="2" hidden="1">#REF!</definedName>
    <definedName name="__1__123Graph_ASEPTA_1" hidden="1">#REF!</definedName>
    <definedName name="__123" hidden="1">[6]EXP!#REF!</definedName>
    <definedName name="__123Graph_A" localSheetId="3" hidden="1">#REF!</definedName>
    <definedName name="__123Graph_A" localSheetId="1" hidden="1">#REF!</definedName>
    <definedName name="__123Graph_A" localSheetId="2" hidden="1">#REF!</definedName>
    <definedName name="__123Graph_A" hidden="1">#REF!</definedName>
    <definedName name="__123Graph_ACORNU" hidden="1">[7]EVAL!#REF!</definedName>
    <definedName name="__123Graph_ACURRENT" hidden="1">[8]FitOutConfCentre!#REF!</definedName>
    <definedName name="__123Graph_AGraph1" hidden="1">'[9]EXP 110-171'!#REF!</definedName>
    <definedName name="__123Graph_AGraph10" hidden="1">'[10]LIMA-CANTA'!#REF!</definedName>
    <definedName name="__123Graph_AGraph11" hidden="1">'[10]LIMA-CANTA'!#REF!</definedName>
    <definedName name="__123Graph_AGraph12" hidden="1">'[10]LIMA-CANTA'!#REF!</definedName>
    <definedName name="__123Graph_AGraph13" hidden="1">'[10]LIMA-CANTA'!#REF!</definedName>
    <definedName name="__123Graph_AGraph14" hidden="1">'[10]LIMA-CANTA'!#REF!</definedName>
    <definedName name="__123Graph_AGraph15" hidden="1">'[10]LIMA-CANTA'!#REF!</definedName>
    <definedName name="__123Graph_AGraph16" hidden="1">'[10]LIMA-CANTA'!#REF!</definedName>
    <definedName name="__123Graph_AGraph17" hidden="1">'[10]LIMA-CANTA'!#REF!</definedName>
    <definedName name="__123Graph_AGraph18" hidden="1">'[10]LIMA-CANTA'!#REF!</definedName>
    <definedName name="__123Graph_AGraph2" hidden="1">'[10]LIMA-CANTA'!#REF!</definedName>
    <definedName name="__123Graph_AGraph3" hidden="1">'[10]LIMA-CANTA'!#REF!</definedName>
    <definedName name="__123Graph_AGraph4" hidden="1">'[10]LIMA-CANTA'!#REF!</definedName>
    <definedName name="__123Graph_AGraph5" hidden="1">'[10]LIMA-CANTA'!#REF!</definedName>
    <definedName name="__123Graph_AGraph6" hidden="1">'[10]LIMA-CANTA'!#REF!</definedName>
    <definedName name="__123Graph_AGraph7" hidden="1">'[10]LIMA-CANTA'!#REF!</definedName>
    <definedName name="__123Graph_AGraph8" hidden="1">'[10]LIMA-CANTA'!#REF!</definedName>
    <definedName name="__123Graph_AGraph9" hidden="1">'[10]LIMA-CANTA'!#REF!</definedName>
    <definedName name="__123Graph_B" localSheetId="3" hidden="1">#REF!</definedName>
    <definedName name="__123Graph_B" localSheetId="1" hidden="1">#REF!</definedName>
    <definedName name="__123Graph_B" localSheetId="2" hidden="1">#REF!</definedName>
    <definedName name="__123Graph_B" hidden="1">#REF!</definedName>
    <definedName name="__123Graph_BCHART1" hidden="1">[11]FlujoTJ!#REF!</definedName>
    <definedName name="__123Graph_BCHART2" hidden="1">[11]FlujoTJ!#REF!</definedName>
    <definedName name="__123Graph_BCURRENT" hidden="1">[11]FlujoTJ!#REF!</definedName>
    <definedName name="__123Graph_C" localSheetId="3" hidden="1">#REF!</definedName>
    <definedName name="__123Graph_C" localSheetId="1" hidden="1">#REF!</definedName>
    <definedName name="__123Graph_C" localSheetId="2" hidden="1">#REF!</definedName>
    <definedName name="__123Graph_C" hidden="1">#REF!</definedName>
    <definedName name="__123Graph_CCONT" hidden="1">[12]Register!#REF!</definedName>
    <definedName name="__123Graph_CCOST" hidden="1">[12]Register!#REF!</definedName>
    <definedName name="__123Graph_CGM" hidden="1">[12]Register!#REF!</definedName>
    <definedName name="__123Graph_CPROD.MENSUAL" hidden="1">[13]PAS!#REF!</definedName>
    <definedName name="__123Graph_CREV" hidden="1">[12]Register!#REF!</definedName>
    <definedName name="__123Graph_D" localSheetId="3" hidden="1">#REF!</definedName>
    <definedName name="__123Graph_D" localSheetId="1" hidden="1">#REF!</definedName>
    <definedName name="__123Graph_D" localSheetId="2" hidden="1">#REF!</definedName>
    <definedName name="__123Graph_D" hidden="1">#REF!</definedName>
    <definedName name="__123Graph_DCHART1" hidden="1">[11]FlujoTJ!#REF!</definedName>
    <definedName name="__123Graph_DCHART2" hidden="1">[11]FlujoTJ!#REF!</definedName>
    <definedName name="__123Graph_DCURRENT" hidden="1">[11]FlujoTJ!#REF!</definedName>
    <definedName name="__123Graph_DPROD.MENSUAL" hidden="1">[13]PAS!#REF!</definedName>
    <definedName name="__123Graph_E" localSheetId="3" hidden="1">#REF!</definedName>
    <definedName name="__123Graph_E" localSheetId="1" hidden="1">#REF!</definedName>
    <definedName name="__123Graph_E" localSheetId="2" hidden="1">#REF!</definedName>
    <definedName name="__123Graph_E" hidden="1">#REF!</definedName>
    <definedName name="__123Graph_F" localSheetId="3" hidden="1">#REF!</definedName>
    <definedName name="__123Graph_F" localSheetId="1" hidden="1">#REF!</definedName>
    <definedName name="__123Graph_F" localSheetId="2" hidden="1">#REF!</definedName>
    <definedName name="__123Graph_F" hidden="1">#REF!</definedName>
    <definedName name="__123Graph_FCHART1" localSheetId="3" hidden="1">[11]FlujoTJ!#REF!</definedName>
    <definedName name="__123Graph_FCHART1" localSheetId="1" hidden="1">[11]FlujoTJ!#REF!</definedName>
    <definedName name="__123Graph_FCHART1" localSheetId="2" hidden="1">[11]FlujoTJ!#REF!</definedName>
    <definedName name="__123Graph_FCHART1" hidden="1">[11]FlujoTJ!#REF!</definedName>
    <definedName name="__123Graph_FCHART2" localSheetId="3" hidden="1">[11]FlujoTJ!#REF!</definedName>
    <definedName name="__123Graph_FCHART2" localSheetId="1" hidden="1">[11]FlujoTJ!#REF!</definedName>
    <definedName name="__123Graph_FCHART2" localSheetId="2" hidden="1">[11]FlujoTJ!#REF!</definedName>
    <definedName name="__123Graph_FCHART2" hidden="1">[11]FlujoTJ!#REF!</definedName>
    <definedName name="__123Graph_LBL_C" hidden="1">[12]Register!#REF!</definedName>
    <definedName name="__123Graph_LBL_CCONT" hidden="1">[12]Register!#REF!</definedName>
    <definedName name="__123Graph_LBL_CCOST" hidden="1">[12]Register!#REF!</definedName>
    <definedName name="__123Graph_LBL_CGM" hidden="1">[12]Register!#REF!</definedName>
    <definedName name="__123Graph_LBL_CREV" hidden="1">[12]Register!#REF!</definedName>
    <definedName name="__123Graph_X" hidden="1">'[14]F-05'!#REF!</definedName>
    <definedName name="__123Graph_XCHART1" hidden="1">[11]FlujoTJ!#REF!</definedName>
    <definedName name="__123Graph_XCHART2" hidden="1">[11]FlujoTJ!#REF!</definedName>
    <definedName name="__123Graph_XCONT" hidden="1">[12]Register!#REF!</definedName>
    <definedName name="__123Graph_XCORNU" hidden="1">[7]EVAL!#REF!</definedName>
    <definedName name="__123Graph_XCOST" hidden="1">[12]Register!#REF!</definedName>
    <definedName name="__123Graph_XCURRENT" hidden="1">[11]FlujoTJ!#REF!</definedName>
    <definedName name="__123Graph_XGM" hidden="1">[12]Register!#REF!</definedName>
    <definedName name="__123Graph_XGRA1" hidden="1">'[14]F-05'!#REF!</definedName>
    <definedName name="__123Graph_XGRA2" hidden="1">'[14]F-05'!#REF!</definedName>
    <definedName name="__123Graph_XGraph1" hidden="1">'[9]EXP 110-171'!#REF!</definedName>
    <definedName name="__123Graph_XGraph10" hidden="1">'[10]LIMA-CANTA'!#REF!</definedName>
    <definedName name="__123Graph_XGraph11" hidden="1">'[10]LIMA-CANTA'!#REF!</definedName>
    <definedName name="__123Graph_XGraph12" hidden="1">'[10]LIMA-CANTA'!#REF!</definedName>
    <definedName name="__123Graph_XGraph13" hidden="1">'[10]LIMA-CANTA'!#REF!</definedName>
    <definedName name="__123Graph_XGraph14" hidden="1">'[10]LIMA-CANTA'!#REF!</definedName>
    <definedName name="__123Graph_XGraph15" hidden="1">'[10]LIMA-CANTA'!#REF!</definedName>
    <definedName name="__123Graph_XGraph16" hidden="1">'[10]LIMA-CANTA'!#REF!</definedName>
    <definedName name="__123Graph_XGraph17" hidden="1">'[10]LIMA-CANTA'!#REF!</definedName>
    <definedName name="__123Graph_XGraph18" hidden="1">'[10]LIMA-CANTA'!#REF!</definedName>
    <definedName name="__123Graph_XGraph3" hidden="1">'[10]LIMA-CANTA'!#REF!</definedName>
    <definedName name="__123Graph_XGraph4" hidden="1">'[10]LIMA-CANTA'!#REF!</definedName>
    <definedName name="__123Graph_XGraph5" hidden="1">'[10]LIMA-CANTA'!#REF!</definedName>
    <definedName name="__123Graph_XGraph6" hidden="1">'[10]LIMA-CANTA'!#REF!</definedName>
    <definedName name="__123Graph_XGraph7" hidden="1">'[10]LIMA-CANTA'!#REF!</definedName>
    <definedName name="__123Graph_XGraph8" hidden="1">'[10]LIMA-CANTA'!#REF!</definedName>
    <definedName name="__123Graph_XGraph9" hidden="1">'[10]LIMA-CANTA'!#REF!</definedName>
    <definedName name="__123Graph_XPROD.MENSUAL" hidden="1">[13]PAS!#REF!</definedName>
    <definedName name="__123Graph_XREV" hidden="1">[12]Register!#REF!</definedName>
    <definedName name="__2__123Graph_DSEPTA_1" localSheetId="3" hidden="1">#REF!</definedName>
    <definedName name="__2__123Graph_DSEPTA_1" localSheetId="1" hidden="1">#REF!</definedName>
    <definedName name="__2__123Graph_DSEPTA_1" localSheetId="2" hidden="1">#REF!</definedName>
    <definedName name="__2__123Graph_DSEPTA_1" hidden="1">#REF!</definedName>
    <definedName name="__3__123Graph_ESEPTA_1" localSheetId="3" hidden="1">#REF!</definedName>
    <definedName name="__3__123Graph_ESEPTA_1" localSheetId="1" hidden="1">#REF!</definedName>
    <definedName name="__3__123Graph_ESEPTA_1" localSheetId="2" hidden="1">#REF!</definedName>
    <definedName name="__3__123Graph_ESEPTA_1" hidden="1">#REF!</definedName>
    <definedName name="__4__123Graph_XSEPTA_1" localSheetId="3" hidden="1">#REF!</definedName>
    <definedName name="__4__123Graph_XSEPTA_1" localSheetId="1" hidden="1">#REF!</definedName>
    <definedName name="__4__123Graph_XSEPTA_1" localSheetId="2" hidden="1">#REF!</definedName>
    <definedName name="__4__123Graph_XSEPTA_1" hidden="1">#REF!</definedName>
    <definedName name="__A1" localSheetId="3" hidden="1">'[2]F-05'!#REF!</definedName>
    <definedName name="__A1" localSheetId="1" hidden="1">'[2]F-05'!#REF!</definedName>
    <definedName name="__A1" localSheetId="2" hidden="1">'[2]F-05'!#REF!</definedName>
    <definedName name="__A1" hidden="1">'[2]F-05'!#REF!</definedName>
    <definedName name="__A2" localSheetId="3" hidden="1">'[2]F-05'!#REF!</definedName>
    <definedName name="__A2" localSheetId="1" hidden="1">'[2]F-05'!#REF!</definedName>
    <definedName name="__A2" localSheetId="2" hidden="1">'[2]F-05'!#REF!</definedName>
    <definedName name="__A2" hidden="1">'[2]F-05'!#REF!</definedName>
    <definedName name="__A3" localSheetId="3" hidden="1">'[2]F-05'!#REF!</definedName>
    <definedName name="__A3" localSheetId="1" hidden="1">'[2]F-05'!#REF!</definedName>
    <definedName name="__A3" localSheetId="2" hidden="1">'[2]F-05'!#REF!</definedName>
    <definedName name="__A3" hidden="1">'[2]F-05'!#REF!</definedName>
    <definedName name="__A4" localSheetId="3" hidden="1">'[3]F-05'!#REF!</definedName>
    <definedName name="__A4" localSheetId="1" hidden="1">'[3]F-05'!#REF!</definedName>
    <definedName name="__A4" localSheetId="2" hidden="1">'[3]F-05'!#REF!</definedName>
    <definedName name="__A4" hidden="1">'[3]F-05'!#REF!</definedName>
    <definedName name="__A5" hidden="1">'[2]F-05'!#REF!</definedName>
    <definedName name="__as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KEY1" hidden="1">[4]Quantity!#REF!</definedName>
    <definedName name="__KEY11" hidden="1">[15]Quantity!#REF!</definedName>
    <definedName name="__KJ1" hidden="1">'[5]F-05'!#REF!</definedName>
    <definedName name="__n1" hidden="1">'[2]F-05'!#REF!</definedName>
    <definedName name="__n2" hidden="1">'[2]F-05'!#REF!</definedName>
    <definedName name="__new11" localSheetId="3" hidden="1">{#N/A,#N/A,FALSE,"Global by BU";#N/A,#N/A,FALSE,"U.S. by BU";#N/A,#N/A,FALSE,"Canada by BU";#N/A,#N/A,FALSE,"Europe by BU";#N/A,#N/A,FALSE,"Asia by BU";#N/A,#N/A,FALSE,"Cala by BU"}</definedName>
    <definedName name="__new11" localSheetId="1" hidden="1">{#N/A,#N/A,FALSE,"Global by BU";#N/A,#N/A,FALSE,"U.S. by BU";#N/A,#N/A,FALSE,"Canada by BU";#N/A,#N/A,FALSE,"Europe by BU";#N/A,#N/A,FALSE,"Asia by BU";#N/A,#N/A,FALSE,"Cala by BU"}</definedName>
    <definedName name="__new11" localSheetId="2" hidden="1">{#N/A,#N/A,FALSE,"Global by BU";#N/A,#N/A,FALSE,"U.S. by BU";#N/A,#N/A,FALSE,"Canada by BU";#N/A,#N/A,FALSE,"Europe by BU";#N/A,#N/A,FALSE,"Asia by BU";#N/A,#N/A,FALSE,"Cala by BU"}</definedName>
    <definedName name="__new11" hidden="1">{#N/A,#N/A,FALSE,"Global by BU";#N/A,#N/A,FALSE,"U.S. by BU";#N/A,#N/A,FALSE,"Canada by BU";#N/A,#N/A,FALSE,"Europe by BU";#N/A,#N/A,FALSE,"Asia by BU";#N/A,#N/A,FALSE,"Cala by BU"}</definedName>
    <definedName name="__S1" hidden="1">'[2]F-05'!#REF!</definedName>
    <definedName name="__wrn2" localSheetId="3" hidden="1">{#N/A,#N/A,FALSE,"WBS 1.06";#N/A,#N/A,FALSE,"WBS 1.14";#N/A,#N/A,FALSE,"WBS 1.17";#N/A,#N/A,FALSE,"WBS 1.18"}</definedName>
    <definedName name="__wrn2" localSheetId="1" hidden="1">{#N/A,#N/A,FALSE,"WBS 1.06";#N/A,#N/A,FALSE,"WBS 1.14";#N/A,#N/A,FALSE,"WBS 1.17";#N/A,#N/A,FALSE,"WBS 1.18"}</definedName>
    <definedName name="__wrn2" localSheetId="2" hidden="1">{#N/A,#N/A,FALSE,"WBS 1.06";#N/A,#N/A,FALSE,"WBS 1.14";#N/A,#N/A,FALSE,"WBS 1.17";#N/A,#N/A,FALSE,"WBS 1.18"}</definedName>
    <definedName name="__wrn2" hidden="1">{#N/A,#N/A,FALSE,"WBS 1.06";#N/A,#N/A,FALSE,"WBS 1.14";#N/A,#N/A,FALSE,"WBS 1.17";#N/A,#N/A,FALSE,"WBS 1.18"}</definedName>
    <definedName name="_1__123Graph_ACHART_1" hidden="1">[16]Cash2!$G$16:$G$31</definedName>
    <definedName name="_1__123Graph_AGRAFICO_1" localSheetId="3" hidden="1">[13]PAS!#REF!</definedName>
    <definedName name="_1__123Graph_AGRAFICO_1" localSheetId="1" hidden="1">[13]PAS!#REF!</definedName>
    <definedName name="_1__123Graph_AGRAFICO_1" localSheetId="2" hidden="1">[13]PAS!#REF!</definedName>
    <definedName name="_1__123Graph_AGRAFICO_1" hidden="1">[13]PAS!#REF!</definedName>
    <definedName name="_1__123Graph_ASEPTA_1" localSheetId="3" hidden="1">#REF!</definedName>
    <definedName name="_1__123Graph_ASEPTA_1" localSheetId="1" hidden="1">#REF!</definedName>
    <definedName name="_1__123Graph_ASEPTA_1" localSheetId="2" hidden="1">#REF!</definedName>
    <definedName name="_1__123Graph_ASEPTA_1" hidden="1">#REF!</definedName>
    <definedName name="_1_0_0_F" localSheetId="3" hidden="1">'[17]F-05'!#REF!</definedName>
    <definedName name="_1_0_0_F" localSheetId="1" hidden="1">'[17]F-05'!#REF!</definedName>
    <definedName name="_1_0_0_F" localSheetId="2" hidden="1">'[17]F-05'!#REF!</definedName>
    <definedName name="_1_0_0_F" hidden="1">'[17]F-05'!#REF!</definedName>
    <definedName name="_1_0_S" localSheetId="3" hidden="1">#REF!</definedName>
    <definedName name="_1_0_S" localSheetId="1" hidden="1">#REF!</definedName>
    <definedName name="_1_0_S" localSheetId="2" hidden="1">#REF!</definedName>
    <definedName name="_1_0_S" hidden="1">#REF!</definedName>
    <definedName name="_1F" hidden="1">'[18]F-05'!#REF!</definedName>
    <definedName name="_2__123Graph_ACHART_2" hidden="1">[16]Z!$T$179:$AH$179</definedName>
    <definedName name="_2__123Graph_BGRAFICO_1" localSheetId="3" hidden="1">[13]PAS!#REF!</definedName>
    <definedName name="_2__123Graph_BGRAFICO_1" localSheetId="1" hidden="1">[13]PAS!#REF!</definedName>
    <definedName name="_2__123Graph_BGRAFICO_1" localSheetId="2" hidden="1">[13]PAS!#REF!</definedName>
    <definedName name="_2__123Graph_BGRAFICO_1" hidden="1">[13]PAS!#REF!</definedName>
    <definedName name="_2__123Graph_DSEPTA_1" localSheetId="3" hidden="1">#REF!</definedName>
    <definedName name="_2__123Graph_DSEPTA_1" localSheetId="1" hidden="1">#REF!</definedName>
    <definedName name="_2__123Graph_DSEPTA_1" localSheetId="2" hidden="1">#REF!</definedName>
    <definedName name="_2__123Graph_DSEPTA_1" hidden="1">#REF!</definedName>
    <definedName name="_2_0_0_F" localSheetId="3" hidden="1">'[17]F-05'!#REF!</definedName>
    <definedName name="_2_0_0_F" localSheetId="1" hidden="1">'[17]F-05'!#REF!</definedName>
    <definedName name="_2_0_0_F" localSheetId="2" hidden="1">'[17]F-05'!#REF!</definedName>
    <definedName name="_2_0_0_F" hidden="1">'[17]F-05'!#REF!</definedName>
    <definedName name="_20_0_0_F" localSheetId="3" hidden="1">#REF!</definedName>
    <definedName name="_20_0_0_F" localSheetId="1" hidden="1">#REF!</definedName>
    <definedName name="_20_0_0_F" localSheetId="2" hidden="1">#REF!</definedName>
    <definedName name="_20_0_0_F" hidden="1">#REF!</definedName>
    <definedName name="_2F" hidden="1">'[19]F-05'!#REF!</definedName>
    <definedName name="_3__123Graph_BCHART_2" hidden="1">[16]Z!$T$180:$AH$180</definedName>
    <definedName name="_3__123Graph_CGRAFICO_1" localSheetId="3" hidden="1">[13]PAS!#REF!</definedName>
    <definedName name="_3__123Graph_CGRAFICO_1" localSheetId="1" hidden="1">[13]PAS!#REF!</definedName>
    <definedName name="_3__123Graph_CGRAFICO_1" localSheetId="2" hidden="1">[13]PAS!#REF!</definedName>
    <definedName name="_3__123Graph_CGRAFICO_1" hidden="1">[13]PAS!#REF!</definedName>
    <definedName name="_3__123Graph_ESEPTA_1" localSheetId="3" hidden="1">#REF!</definedName>
    <definedName name="_3__123Graph_ESEPTA_1" localSheetId="1" hidden="1">#REF!</definedName>
    <definedName name="_3__123Graph_ESEPTA_1" localSheetId="2" hidden="1">#REF!</definedName>
    <definedName name="_3__123Graph_ESEPTA_1" hidden="1">#REF!</definedName>
    <definedName name="_4__123Graph_CCHART_1" hidden="1">[16]Cash2!$J$16:$J$36</definedName>
    <definedName name="_4__123Graph_DGRAFICO_1" localSheetId="3" hidden="1">[13]PAS!#REF!</definedName>
    <definedName name="_4__123Graph_DGRAFICO_1" localSheetId="1" hidden="1">[13]PAS!#REF!</definedName>
    <definedName name="_4__123Graph_DGRAFICO_1" localSheetId="2" hidden="1">[13]PAS!#REF!</definedName>
    <definedName name="_4__123Graph_DGRAFICO_1" hidden="1">[13]PAS!#REF!</definedName>
    <definedName name="_4__123Graph_XSEPTA_1" localSheetId="3" hidden="1">#REF!</definedName>
    <definedName name="_4__123Graph_XSEPTA_1" localSheetId="1" hidden="1">#REF!</definedName>
    <definedName name="_4__123Graph_XSEPTA_1" localSheetId="2" hidden="1">#REF!</definedName>
    <definedName name="_4__123Graph_XSEPTA_1" hidden="1">#REF!</definedName>
    <definedName name="_4_0_0_F" localSheetId="3" hidden="1">'[19]F-05'!#REF!</definedName>
    <definedName name="_4_0_0_F" localSheetId="1" hidden="1">'[19]F-05'!#REF!</definedName>
    <definedName name="_4_0_0_F" localSheetId="2" hidden="1">'[19]F-05'!#REF!</definedName>
    <definedName name="_4_0_0_F" hidden="1">'[19]F-05'!#REF!</definedName>
    <definedName name="_5__123Graph_DCHART_1" hidden="1">[16]Cash2!$K$16:$K$36</definedName>
    <definedName name="_5__123Graph_XGRAFICO_1" localSheetId="3" hidden="1">[13]PAS!#REF!</definedName>
    <definedName name="_5__123Graph_XGRAFICO_1" localSheetId="1" hidden="1">[13]PAS!#REF!</definedName>
    <definedName name="_5__123Graph_XGRAFICO_1" localSheetId="2" hidden="1">[13]PAS!#REF!</definedName>
    <definedName name="_5__123Graph_XGRAFICO_1" hidden="1">[13]PAS!#REF!</definedName>
    <definedName name="_96F" localSheetId="3" hidden="1">#REF!</definedName>
    <definedName name="_96F" localSheetId="1" hidden="1">#REF!</definedName>
    <definedName name="_96F" localSheetId="2" hidden="1">#REF!</definedName>
    <definedName name="_96F" hidden="1">#REF!</definedName>
    <definedName name="_A1" localSheetId="3" hidden="1">'[2]F-05'!#REF!</definedName>
    <definedName name="_A1" localSheetId="1" hidden="1">'[2]F-05'!#REF!</definedName>
    <definedName name="_A1" localSheetId="2" hidden="1">'[2]F-05'!#REF!</definedName>
    <definedName name="_A1" hidden="1">'[2]F-05'!#REF!</definedName>
    <definedName name="_A2" localSheetId="3" hidden="1">'[2]F-05'!#REF!</definedName>
    <definedName name="_A2" localSheetId="1" hidden="1">'[2]F-05'!#REF!</definedName>
    <definedName name="_A2" localSheetId="2" hidden="1">'[2]F-05'!#REF!</definedName>
    <definedName name="_A2" hidden="1">'[2]F-05'!#REF!</definedName>
    <definedName name="_A3" localSheetId="3" hidden="1">'[2]F-05'!#REF!</definedName>
    <definedName name="_A3" localSheetId="1" hidden="1">'[2]F-05'!#REF!</definedName>
    <definedName name="_A3" localSheetId="2" hidden="1">'[2]F-05'!#REF!</definedName>
    <definedName name="_A3" hidden="1">'[2]F-05'!#REF!</definedName>
    <definedName name="_A4" localSheetId="3" hidden="1">'[3]F-05'!#REF!</definedName>
    <definedName name="_A4" localSheetId="1" hidden="1">'[3]F-05'!#REF!</definedName>
    <definedName name="_A4" localSheetId="2" hidden="1">'[3]F-05'!#REF!</definedName>
    <definedName name="_A4" hidden="1">'[3]F-05'!#REF!</definedName>
    <definedName name="_A5" localSheetId="3" hidden="1">'[2]F-05'!#REF!</definedName>
    <definedName name="_A5" localSheetId="1" hidden="1">'[2]F-05'!#REF!</definedName>
    <definedName name="_A5" localSheetId="2" hidden="1">'[2]F-05'!#REF!</definedName>
    <definedName name="_A5" hidden="1">'[2]F-05'!#REF!</definedName>
    <definedName name="_ab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C" hidden="1">[16]Cash2!$G$16:$G$31</definedName>
    <definedName name="_as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8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0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2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[20]RESUMEN!#REF!</definedName>
    <definedName name="_Dist_Bin" localSheetId="1" hidden="1">[20]RESUMEN!#REF!</definedName>
    <definedName name="_Dist_Bin" localSheetId="2" hidden="1">[20]RESUMEN!#REF!</definedName>
    <definedName name="_Dist_Bin" hidden="1">[20]RESUMEN!#REF!</definedName>
    <definedName name="_Dist_Values" localSheetId="3" hidden="1">[20]RESUMEN!#REF!</definedName>
    <definedName name="_Dist_Values" localSheetId="1" hidden="1">[20]RESUMEN!#REF!</definedName>
    <definedName name="_Dist_Values" localSheetId="2" hidden="1">[20]RESUMEN!#REF!</definedName>
    <definedName name="_Dist_Values" hidden="1">[20]RESUMEN!#REF!</definedName>
    <definedName name="_FHE7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ill" hidden="1">'[14]F-05'!#REF!</definedName>
    <definedName name="_xlnm._FilterDatabase" localSheetId="3" hidden="1">'EDI VS OHLA RONDA 2'!$A$6:$W$264</definedName>
    <definedName name="_xlnm._FilterDatabase" localSheetId="1" hidden="1">'RONDA 1'!$B$9:$H$314</definedName>
    <definedName name="_xlnm._FilterDatabase" localSheetId="2" hidden="1">'RONDA 2'!$B$9:$H$314</definedName>
    <definedName name="_xlnm._FilterDatabase" hidden="1">[21]USD!#REF!</definedName>
    <definedName name="_gl1" localSheetId="3" hidden="1">{#N/A,#N/A,FALSE,"Total_OC015";#N/A,#N/A,FALSE,"ADMIN";#N/A,#N/A,FALSE,"PROCES";#N/A,#N/A,FALSE,"mecan";#N/A,#N/A,FALSE,"civil";#N/A,#N/A,FALSE,"CAÑER";#N/A,#N/A,FALSE,"ELEC";#N/A,#N/A,FALSE,"INSTR"}</definedName>
    <definedName name="_gl1" localSheetId="1" hidden="1">{#N/A,#N/A,FALSE,"Total_OC015";#N/A,#N/A,FALSE,"ADMIN";#N/A,#N/A,FALSE,"PROCES";#N/A,#N/A,FALSE,"mecan";#N/A,#N/A,FALSE,"civil";#N/A,#N/A,FALSE,"CAÑER";#N/A,#N/A,FALSE,"ELEC";#N/A,#N/A,FALSE,"INSTR"}</definedName>
    <definedName name="_gl1" localSheetId="2" hidden="1">{#N/A,#N/A,FALSE,"Total_OC015";#N/A,#N/A,FALSE,"ADMIN";#N/A,#N/A,FALSE,"PROCES";#N/A,#N/A,FALSE,"mecan";#N/A,#N/A,FALSE,"civil";#N/A,#N/A,FALSE,"CAÑER";#N/A,#N/A,FALSE,"ELEC";#N/A,#N/A,FALSE,"INSTR"}</definedName>
    <definedName name="_gl1" hidden="1">{#N/A,#N/A,FALSE,"Total_OC015";#N/A,#N/A,FALSE,"ADMIN";#N/A,#N/A,FALSE,"PROCES";#N/A,#N/A,FALSE,"mecan";#N/A,#N/A,FALSE,"civil";#N/A,#N/A,FALSE,"CAÑER";#N/A,#N/A,FALSE,"ELEC";#N/A,#N/A,FALSE,"INSTR"}</definedName>
    <definedName name="_jy5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Key1" localSheetId="3" hidden="1">#REF!</definedName>
    <definedName name="_Key1" localSheetId="1" hidden="1">#REF!</definedName>
    <definedName name="_Key1" localSheetId="2" hidden="1">#REF!</definedName>
    <definedName name="_Key1" hidden="1">#REF!</definedName>
    <definedName name="_KEY11" localSheetId="3" hidden="1">[15]Quantity!#REF!</definedName>
    <definedName name="_KEY11" localSheetId="1" hidden="1">[15]Quantity!#REF!</definedName>
    <definedName name="_KEY11" localSheetId="2" hidden="1">[15]Quantity!#REF!</definedName>
    <definedName name="_KEY11" hidden="1">[15]Quantity!#REF!</definedName>
    <definedName name="_Key2" localSheetId="3" hidden="1">[22]PRODUCCION!#REF!</definedName>
    <definedName name="_Key2" localSheetId="1" hidden="1">[22]PRODUCCION!#REF!</definedName>
    <definedName name="_Key2" localSheetId="2" hidden="1">[22]PRODUCCION!#REF!</definedName>
    <definedName name="_Key2" hidden="1">[22]PRODUCCION!#REF!</definedName>
    <definedName name="_KEY89" localSheetId="3" hidden="1">#REF!</definedName>
    <definedName name="_KEY89" localSheetId="1" hidden="1">#REF!</definedName>
    <definedName name="_KEY89" localSheetId="2" hidden="1">#REF!</definedName>
    <definedName name="_KEY89" hidden="1">#REF!</definedName>
    <definedName name="_KJ1" localSheetId="3" hidden="1">'[5]F-05'!#REF!</definedName>
    <definedName name="_KJ1" localSheetId="1" hidden="1">'[5]F-05'!#REF!</definedName>
    <definedName name="_KJ1" localSheetId="2" hidden="1">'[5]F-05'!#REF!</definedName>
    <definedName name="_KJ1" hidden="1">'[5]F-05'!#REF!</definedName>
    <definedName name="_kk1" localSheetId="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kk1" localSheetId="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kk1" localSheetId="2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kk2" localSheetId="3" hidden="1">{"FlujoGastos",#N/A,FALSE,"Base";"FlujoGastos",#N/A,FALSE,"Buzón Tren";"FlujoGastos",#N/A,FALSE,"Buzón Camión";"FlujoGastos",#N/A,FALSE,"LHD Camión";"FlujoGastos",#N/A,FALSE,"Cámara Camión"}</definedName>
    <definedName name="_kk2" localSheetId="1" hidden="1">{"FlujoGastos",#N/A,FALSE,"Base";"FlujoGastos",#N/A,FALSE,"Buzón Tren";"FlujoGastos",#N/A,FALSE,"Buzón Camión";"FlujoGastos",#N/A,FALSE,"LHD Camión";"FlujoGastos",#N/A,FALSE,"Cámara Camión"}</definedName>
    <definedName name="_kk2" localSheetId="2" hidden="1">{"FlujoGastos",#N/A,FALSE,"Base";"FlujoGastos",#N/A,FALSE,"Buzón Tren";"FlujoGastos",#N/A,FALSE,"Buzón Camión";"FlujoGastos",#N/A,FALSE,"LHD Camión";"FlujoGastos",#N/A,FALSE,"Cámara Camión"}</definedName>
    <definedName name="_kk2" hidden="1">{"FlujoGastos",#N/A,FALSE,"Base";"FlujoGastos",#N/A,FALSE,"Buzón Tren";"FlujoGastos",#N/A,FALSE,"Buzón Camión";"FlujoGastos",#N/A,FALSE,"LHD Camión";"FlujoGastos",#N/A,FALSE,"Cámara Camión"}</definedName>
    <definedName name="_kk3" localSheetId="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kk3" localSheetId="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kk3" localSheetId="2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kk4" localSheetId="3" hidden="1">{"desarrollo",#N/A,FALSE,"Cámara Camión";"resumen",#N/A,FALSE,"Cámara Camión";"eqprod",#N/A,FALSE,"Cámara Camión"}</definedName>
    <definedName name="_kk4" localSheetId="1" hidden="1">{"desarrollo",#N/A,FALSE,"Cámara Camión";"resumen",#N/A,FALSE,"Cámara Camión";"eqprod",#N/A,FALSE,"Cámara Camión"}</definedName>
    <definedName name="_kk4" localSheetId="2" hidden="1">{"desarrollo",#N/A,FALSE,"Cámara Camión";"resumen",#N/A,FALSE,"Cámara Camión";"eqprod",#N/A,FALSE,"Cámara Camión"}</definedName>
    <definedName name="_kk4" hidden="1">{"desarrollo",#N/A,FALSE,"Cámara Camión";"resumen",#N/A,FALSE,"Cámara Camión";"eqprod",#N/A,FALSE,"Cámara Camión"}</definedName>
    <definedName name="_lot1" localSheetId="3" hidden="1">{#N/A,#N/A,FALSE,"Total_OC015";#N/A,#N/A,FALSE,"ADMIN";#N/A,#N/A,FALSE,"PROCES";#N/A,#N/A,FALSE,"mecan";#N/A,#N/A,FALSE,"civil";#N/A,#N/A,FALSE,"CAÑER";#N/A,#N/A,FALSE,"ELEC";#N/A,#N/A,FALSE,"INSTR"}</definedName>
    <definedName name="_lot1" localSheetId="1" hidden="1">{#N/A,#N/A,FALSE,"Total_OC015";#N/A,#N/A,FALSE,"ADMIN";#N/A,#N/A,FALSE,"PROCES";#N/A,#N/A,FALSE,"mecan";#N/A,#N/A,FALSE,"civil";#N/A,#N/A,FALSE,"CAÑER";#N/A,#N/A,FALSE,"ELEC";#N/A,#N/A,FALSE,"INSTR"}</definedName>
    <definedName name="_lot1" localSheetId="2" hidden="1">{#N/A,#N/A,FALSE,"Total_OC015";#N/A,#N/A,FALSE,"ADMIN";#N/A,#N/A,FALSE,"PROCES";#N/A,#N/A,FALSE,"mecan";#N/A,#N/A,FALSE,"civil";#N/A,#N/A,FALSE,"CAÑER";#N/A,#N/A,FALSE,"ELEC";#N/A,#N/A,FALSE,"INSTR"}</definedName>
    <definedName name="_lot1" hidden="1">{#N/A,#N/A,FALSE,"Total_OC015";#N/A,#N/A,FALSE,"ADMIN";#N/A,#N/A,FALSE,"PROCES";#N/A,#N/A,FALSE,"mecan";#N/A,#N/A,FALSE,"civil";#N/A,#N/A,FALSE,"CAÑER";#N/A,#N/A,FALSE,"ELEC";#N/A,#N/A,FALSE,"INSTR"}</definedName>
    <definedName name="_n1" hidden="1">'[2]F-05'!#REF!</definedName>
    <definedName name="_n2" hidden="1">'[2]F-05'!#REF!</definedName>
    <definedName name="_old3" localSheetId="3" hidden="1">{#N/A,#N/A,FALSE,"Summary";#N/A,#N/A,FALSE,"3TJ";#N/A,#N/A,FALSE,"3TN";#N/A,#N/A,FALSE,"3TP";#N/A,#N/A,FALSE,"3SJ";#N/A,#N/A,FALSE,"3CJ";#N/A,#N/A,FALSE,"3CN";#N/A,#N/A,FALSE,"3CP";#N/A,#N/A,FALSE,"3A"}</definedName>
    <definedName name="_old3" localSheetId="1" hidden="1">{#N/A,#N/A,FALSE,"Summary";#N/A,#N/A,FALSE,"3TJ";#N/A,#N/A,FALSE,"3TN";#N/A,#N/A,FALSE,"3TP";#N/A,#N/A,FALSE,"3SJ";#N/A,#N/A,FALSE,"3CJ";#N/A,#N/A,FALSE,"3CN";#N/A,#N/A,FALSE,"3CP";#N/A,#N/A,FALSE,"3A"}</definedName>
    <definedName name="_old3" localSheetId="2" hidden="1">{#N/A,#N/A,FALSE,"Summary";#N/A,#N/A,FALSE,"3TJ";#N/A,#N/A,FALSE,"3TN";#N/A,#N/A,FALSE,"3TP";#N/A,#N/A,FALSE,"3SJ";#N/A,#N/A,FALSE,"3CJ";#N/A,#N/A,FALSE,"3CN";#N/A,#N/A,FALSE,"3CP";#N/A,#N/A,FALSE,"3A"}</definedName>
    <definedName name="_old3" hidden="1">{#N/A,#N/A,FALSE,"Summary";#N/A,#N/A,FALSE,"3TJ";#N/A,#N/A,FALSE,"3TN";#N/A,#N/A,FALSE,"3TP";#N/A,#N/A,FALSE,"3SJ";#N/A,#N/A,FALSE,"3CJ";#N/A,#N/A,FALSE,"3CN";#N/A,#N/A,FALSE,"3CP";#N/A,#N/A,FALSE,"3A"}</definedName>
    <definedName name="_old5" localSheetId="3" hidden="1">{#N/A,#N/A,FALSE,"Summary";#N/A,#N/A,FALSE,"3TJ";#N/A,#N/A,FALSE,"3TN";#N/A,#N/A,FALSE,"3TP";#N/A,#N/A,FALSE,"3SJ";#N/A,#N/A,FALSE,"3CJ";#N/A,#N/A,FALSE,"3CN";#N/A,#N/A,FALSE,"3CP";#N/A,#N/A,FALSE,"3A"}</definedName>
    <definedName name="_old5" localSheetId="1" hidden="1">{#N/A,#N/A,FALSE,"Summary";#N/A,#N/A,FALSE,"3TJ";#N/A,#N/A,FALSE,"3TN";#N/A,#N/A,FALSE,"3TP";#N/A,#N/A,FALSE,"3SJ";#N/A,#N/A,FALSE,"3CJ";#N/A,#N/A,FALSE,"3CN";#N/A,#N/A,FALSE,"3CP";#N/A,#N/A,FALSE,"3A"}</definedName>
    <definedName name="_old5" localSheetId="2" hidden="1">{#N/A,#N/A,FALSE,"Summary";#N/A,#N/A,FALSE,"3TJ";#N/A,#N/A,FALSE,"3TN";#N/A,#N/A,FALSE,"3TP";#N/A,#N/A,FALSE,"3SJ";#N/A,#N/A,FALSE,"3CJ";#N/A,#N/A,FALSE,"3CN";#N/A,#N/A,FALSE,"3CP";#N/A,#N/A,FALSE,"3A"}</definedName>
    <definedName name="_old5" hidden="1">{#N/A,#N/A,FALSE,"Summary";#N/A,#N/A,FALSE,"3TJ";#N/A,#N/A,FALSE,"3TN";#N/A,#N/A,FALSE,"3TP";#N/A,#N/A,FALSE,"3SJ";#N/A,#N/A,FALSE,"3CJ";#N/A,#N/A,FALSE,"3CN";#N/A,#N/A,FALSE,"3CP";#N/A,#N/A,FALSE,"3A"}</definedName>
    <definedName name="_old7" localSheetId="3" hidden="1">{#N/A,#N/A,FALSE,"Summary";#N/A,#N/A,FALSE,"3TJ";#N/A,#N/A,FALSE,"3TN";#N/A,#N/A,FALSE,"3TP";#N/A,#N/A,FALSE,"3SJ";#N/A,#N/A,FALSE,"3CJ";#N/A,#N/A,FALSE,"3CN";#N/A,#N/A,FALSE,"3CP";#N/A,#N/A,FALSE,"3A"}</definedName>
    <definedName name="_old7" localSheetId="1" hidden="1">{#N/A,#N/A,FALSE,"Summary";#N/A,#N/A,FALSE,"3TJ";#N/A,#N/A,FALSE,"3TN";#N/A,#N/A,FALSE,"3TP";#N/A,#N/A,FALSE,"3SJ";#N/A,#N/A,FALSE,"3CJ";#N/A,#N/A,FALSE,"3CN";#N/A,#N/A,FALSE,"3CP";#N/A,#N/A,FALSE,"3A"}</definedName>
    <definedName name="_old7" localSheetId="2" hidden="1">{#N/A,#N/A,FALSE,"Summary";#N/A,#N/A,FALSE,"3TJ";#N/A,#N/A,FALSE,"3TN";#N/A,#N/A,FALSE,"3TP";#N/A,#N/A,FALSE,"3SJ";#N/A,#N/A,FALSE,"3CJ";#N/A,#N/A,FALSE,"3CN";#N/A,#N/A,FALSE,"3CP";#N/A,#N/A,FALSE,"3A"}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rder1" hidden="1">255</definedName>
    <definedName name="_Order2" hidden="1">0</definedName>
    <definedName name="_Parse_Out" localSheetId="3" hidden="1">#REF!</definedName>
    <definedName name="_Parse_Out" localSheetId="1" hidden="1">#REF!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localSheetId="1" hidden="1">#REF!</definedName>
    <definedName name="_Regression_Out" localSheetId="2" hidden="1">#REF!</definedName>
    <definedName name="_Regression_Out" hidden="1">#REF!</definedName>
    <definedName name="_Regression_X" localSheetId="3" hidden="1">#REF!</definedName>
    <definedName name="_Regression_X" localSheetId="1" hidden="1">#REF!</definedName>
    <definedName name="_Regression_X" localSheetId="2" hidden="1">#REF!</definedName>
    <definedName name="_Regression_X" hidden="1">#REF!</definedName>
    <definedName name="_Regression_Y" hidden="1">#REF!</definedName>
    <definedName name="_Rot" hidden="1">#REF!</definedName>
    <definedName name="_S1" localSheetId="3" hidden="1">'[2]F-05'!#REF!</definedName>
    <definedName name="_S1" localSheetId="1" hidden="1">'[2]F-05'!#REF!</definedName>
    <definedName name="_S1" localSheetId="2" hidden="1">'[2]F-05'!#REF!</definedName>
    <definedName name="_S1" hidden="1">'[2]F-05'!#REF!</definedName>
    <definedName name="_Sort" localSheetId="3" hidden="1">#REF!</definedName>
    <definedName name="_Sort" localSheetId="1" hidden="1">#REF!</definedName>
    <definedName name="_Sort" localSheetId="2" hidden="1">#REF!</definedName>
    <definedName name="_Sort" hidden="1">#REF!</definedName>
    <definedName name="_Table1_In1" localSheetId="3" hidden="1">#REF!</definedName>
    <definedName name="_Table1_In1" localSheetId="1" hidden="1">#REF!</definedName>
    <definedName name="_Table1_In1" localSheetId="2" hidden="1">#REF!</definedName>
    <definedName name="_Table1_In1" hidden="1">#REF!</definedName>
    <definedName name="_Table1_Out" localSheetId="3" hidden="1">#REF!</definedName>
    <definedName name="_Table1_Out" localSheetId="1" hidden="1">#REF!</definedName>
    <definedName name="_Table1_Out" localSheetId="2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yl2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wrn1" localSheetId="3" hidden="1">{#N/A,#N/A,TRUE,"Est. de Fact.";#N/A,#N/A,TRUE,"Capitulo 19";#N/A,#N/A,TRUE,"Proyecto P855"}</definedName>
    <definedName name="_wrn1" localSheetId="1" hidden="1">{#N/A,#N/A,TRUE,"Est. de Fact.";#N/A,#N/A,TRUE,"Capitulo 19";#N/A,#N/A,TRUE,"Proyecto P855"}</definedName>
    <definedName name="_wrn1" localSheetId="2" hidden="1">{#N/A,#N/A,TRUE,"Est. de Fact.";#N/A,#N/A,TRUE,"Capitulo 19";#N/A,#N/A,TRUE,"Proyecto P855"}</definedName>
    <definedName name="_wrn1" hidden="1">{#N/A,#N/A,TRUE,"Est. de Fact.";#N/A,#N/A,TRUE,"Capitulo 19";#N/A,#N/A,TRUE,"Proyecto P855"}</definedName>
    <definedName name="_wrn2" localSheetId="3" hidden="1">{#N/A,#N/A,TRUE,"Est. de Fact.";#N/A,#N/A,TRUE,"Capitulo 19";#N/A,#N/A,TRUE,"Proyecto P855"}</definedName>
    <definedName name="_wrn2" localSheetId="1" hidden="1">{#N/A,#N/A,TRUE,"Est. de Fact.";#N/A,#N/A,TRUE,"Capitulo 19";#N/A,#N/A,TRUE,"Proyecto P855"}</definedName>
    <definedName name="_wrn2" localSheetId="2" hidden="1">{#N/A,#N/A,TRUE,"Est. de Fact.";#N/A,#N/A,TRUE,"Capitulo 19";#N/A,#N/A,TRUE,"Proyecto P855"}</definedName>
    <definedName name="_wrn2" hidden="1">{#N/A,#N/A,TRUE,"Est. de Fact.";#N/A,#N/A,TRUE,"Capitulo 19";#N/A,#N/A,TRUE,"Proyecto P855"}</definedName>
    <definedName name="_wrn3" localSheetId="3" hidden="1">{#N/A,#N/A,FALSE,"Total_OC015";#N/A,#N/A,FALSE,"ADMIN";#N/A,#N/A,FALSE,"PROCES";#N/A,#N/A,FALSE,"mecan";#N/A,#N/A,FALSE,"civil";#N/A,#N/A,FALSE,"CAÑER";#N/A,#N/A,FALSE,"ELEC";#N/A,#N/A,FALSE,"INSTR"}</definedName>
    <definedName name="_wrn3" localSheetId="1" hidden="1">{#N/A,#N/A,FALSE,"Total_OC015";#N/A,#N/A,FALSE,"ADMIN";#N/A,#N/A,FALSE,"PROCES";#N/A,#N/A,FALSE,"mecan";#N/A,#N/A,FALSE,"civil";#N/A,#N/A,FALSE,"CAÑER";#N/A,#N/A,FALSE,"ELEC";#N/A,#N/A,FALSE,"INSTR"}</definedName>
    <definedName name="_wrn3" localSheetId="2" hidden="1">{#N/A,#N/A,FALSE,"Total_OC015";#N/A,#N/A,FALSE,"ADMIN";#N/A,#N/A,FALSE,"PROCES";#N/A,#N/A,FALSE,"mecan";#N/A,#N/A,FALSE,"civil";#N/A,#N/A,FALSE,"CAÑER";#N/A,#N/A,FALSE,"ELEC";#N/A,#N/A,FALSE,"INSTR"}</definedName>
    <definedName name="_wrn3" hidden="1">{#N/A,#N/A,FALSE,"Total_OC015";#N/A,#N/A,FALSE,"ADMIN";#N/A,#N/A,FALSE,"PROCES";#N/A,#N/A,FALSE,"mecan";#N/A,#N/A,FALSE,"civil";#N/A,#N/A,FALSE,"CAÑER";#N/A,#N/A,FALSE,"ELEC";#N/A,#N/A,FALSE,"INSTR"}</definedName>
    <definedName name="_wrn5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wrn5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wrn5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zx2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aa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aa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aa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aa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aaa" localSheetId="3" hidden="1">{#N/A,#N/A,FALSE,"summary";#N/A,#N/A,FALSE,"SumGraph"}</definedName>
    <definedName name="aaaa" localSheetId="1" hidden="1">{#N/A,#N/A,FALSE,"summary";#N/A,#N/A,FALSE,"SumGraph"}</definedName>
    <definedName name="aaaa" localSheetId="2" hidden="1">{#N/A,#N/A,FALSE,"summary";#N/A,#N/A,FALSE,"SumGraph"}</definedName>
    <definedName name="aaaa" hidden="1">{#N/A,#N/A,FALSE,"summary";#N/A,#N/A,FALSE,"SumGraph"}</definedName>
    <definedName name="aaaaa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aaaa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aaaa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aaa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aaaaaaa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aaaaaaa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aaaaaaa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aaaaaaa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aaaaaaaaaaaa" hidden="1">[23]CARATULA!#REF!</definedName>
    <definedName name="AAAAAAAAAAAAAAAAA" hidden="1">[8]FitOutConfCentre!#REF!</definedName>
    <definedName name="ab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C" localSheetId="3" hidden="1">{#N/A,#N/A,FALSE,"Total_OC015";#N/A,#N/A,FALSE,"ADMIN";#N/A,#N/A,FALSE,"PROCES";#N/A,#N/A,FALSE,"mecan";#N/A,#N/A,FALSE,"civil";#N/A,#N/A,FALSE,"CAÑER";#N/A,#N/A,FALSE,"ELEC";#N/A,#N/A,FALSE,"INSTR"}</definedName>
    <definedName name="ABC" localSheetId="1" hidden="1">{#N/A,#N/A,FALSE,"Total_OC015";#N/A,#N/A,FALSE,"ADMIN";#N/A,#N/A,FALSE,"PROCES";#N/A,#N/A,FALSE,"mecan";#N/A,#N/A,FALSE,"civil";#N/A,#N/A,FALSE,"CAÑER";#N/A,#N/A,FALSE,"ELEC";#N/A,#N/A,FALSE,"INSTR"}</definedName>
    <definedName name="ABC" localSheetId="2" hidden="1">{#N/A,#N/A,FALSE,"Total_OC015";#N/A,#N/A,FALSE,"ADMIN";#N/A,#N/A,FALSE,"PROCES";#N/A,#N/A,FALSE,"mecan";#N/A,#N/A,FALSE,"civil";#N/A,#N/A,FALSE,"CAÑER";#N/A,#N/A,FALSE,"ELEC";#N/A,#N/A,FALSE,"INSTR"}</definedName>
    <definedName name="ABC" hidden="1">{#N/A,#N/A,FALSE,"Total_OC015";#N/A,#N/A,FALSE,"ADMIN";#N/A,#N/A,FALSE,"PROCES";#N/A,#N/A,FALSE,"mecan";#N/A,#N/A,FALSE,"civil";#N/A,#N/A,FALSE,"CAÑER";#N/A,#N/A,FALSE,"ELEC";#N/A,#N/A,FALSE,"INSTR"}</definedName>
    <definedName name="ABCD" hidden="1">[16]Z!$T$179:$AH$179</definedName>
    <definedName name="abril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ril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ril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ril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ril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ril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ril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ril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 hidden="1">"C:\WIN95\Desktop\Ramesh\AIC\Aic.mdb"</definedName>
    <definedName name="ACT" localSheetId="3" hidden="1">{"MO(BASE)",#N/A,FALSE,"MO(BASE)";"MO(BASE)1",#N/A,FALSE,"MO(BASE)";"MO(BASE)2",#N/A,FALSE,"MO(BASE)"}</definedName>
    <definedName name="ACT" localSheetId="1" hidden="1">{"MO(BASE)",#N/A,FALSE,"MO(BASE)";"MO(BASE)1",#N/A,FALSE,"MO(BASE)";"MO(BASE)2",#N/A,FALSE,"MO(BASE)"}</definedName>
    <definedName name="ACT" localSheetId="2" hidden="1">{"MO(BASE)",#N/A,FALSE,"MO(BASE)";"MO(BASE)1",#N/A,FALSE,"MO(BASE)";"MO(BASE)2",#N/A,FALSE,"MO(BASE)"}</definedName>
    <definedName name="ACT" hidden="1">{"MO(BASE)",#N/A,FALSE,"MO(BASE)";"MO(BASE)1",#N/A,FALSE,"MO(BASE)";"MO(BASE)2",#N/A,FALSE,"MO(BASE)"}</definedName>
    <definedName name="adawe" hidden="1">[24]Quantity!#REF!</definedName>
    <definedName name="ADQAD" hidden="1">[25]Quantity!#REF!</definedName>
    <definedName name="a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kfkd" localSheetId="3" hidden="1">{#N/A,#N/A,TRUE,"1842CWN0"}</definedName>
    <definedName name="akfkd" localSheetId="1" hidden="1">{#N/A,#N/A,TRUE,"1842CWN0"}</definedName>
    <definedName name="akfkd" localSheetId="2" hidden="1">{#N/A,#N/A,TRUE,"1842CWN0"}</definedName>
    <definedName name="akfkd" hidden="1">{#N/A,#N/A,TRUE,"1842CWN0"}</definedName>
    <definedName name="amante" localSheetId="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amante" localSheetId="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amante" localSheetId="2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amante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anscount" hidden="1">1</definedName>
    <definedName name="ANTEC" localSheetId="3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ANTEC" localSheetId="1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ANTEC" localSheetId="2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ANTEC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año" localSheetId="3" hidden="1">{"MO(BASE)",#N/A,FALSE,"MO(BASE)";"MO(BASE)1",#N/A,FALSE,"MO(BASE)";"MO(BASE)2",#N/A,FALSE,"MO(BASE)"}</definedName>
    <definedName name="año" localSheetId="1" hidden="1">{"MO(BASE)",#N/A,FALSE,"MO(BASE)";"MO(BASE)1",#N/A,FALSE,"MO(BASE)";"MO(BASE)2",#N/A,FALSE,"MO(BASE)"}</definedName>
    <definedName name="año" localSheetId="2" hidden="1">{"MO(BASE)",#N/A,FALSE,"MO(BASE)";"MO(BASE)1",#N/A,FALSE,"MO(BASE)";"MO(BASE)2",#N/A,FALSE,"MO(BASE)"}</definedName>
    <definedName name="año" hidden="1">{"MO(BASE)",#N/A,FALSE,"MO(BASE)";"MO(BASE)1",#N/A,FALSE,"MO(BASE)";"MO(BASE)2",#N/A,FALSE,"MO(BASE)"}</definedName>
    <definedName name="aqaqa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qaqa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qaqa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qaqa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xlnm.Print_Area" localSheetId="3">'EDI VS OHLA RONDA 2'!$B$1:$H$264</definedName>
    <definedName name="_xlnm.Print_Area" localSheetId="1">'RONDA 1'!$B$1:$H$312</definedName>
    <definedName name="_xlnm.Print_Area" localSheetId="2">'RONDA 2'!$B$1:$H$312</definedName>
    <definedName name="arq" localSheetId="3" hidden="1">#REF!</definedName>
    <definedName name="arq" localSheetId="1" hidden="1">#REF!</definedName>
    <definedName name="arq" localSheetId="2" hidden="1">#REF!</definedName>
    <definedName name="arq" hidden="1">#REF!</definedName>
    <definedName name="ARQ." localSheetId="3" hidden="1">#REF!</definedName>
    <definedName name="ARQ." localSheetId="1" hidden="1">#REF!</definedName>
    <definedName name="ARQ." localSheetId="2" hidden="1">#REF!</definedName>
    <definedName name="ARQ." hidden="1">#REF!</definedName>
    <definedName name="as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dad" hidden="1">[24]Quantity!#REF!</definedName>
    <definedName name="ASDASDASDASD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ASDASDASDASD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ASDASDASDASD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ASDASDASDA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asea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asea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asea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asea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ased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ased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ased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ase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ASF" localSheetId="3" hidden="1">#REF!</definedName>
    <definedName name="ASF" localSheetId="1" hidden="1">#REF!</definedName>
    <definedName name="ASF" localSheetId="2" hidden="1">#REF!</definedName>
    <definedName name="ASF" hidden="1">#REF!</definedName>
    <definedName name="av" localSheetId="3" hidden="1">{"MO(BASE)",#N/A,FALSE,"MO(BASE)";"MO(BASE)1",#N/A,FALSE,"MO(BASE)";"MO(BASE)2",#N/A,FALSE,"MO(BASE)"}</definedName>
    <definedName name="av" localSheetId="1" hidden="1">{"MO(BASE)",#N/A,FALSE,"MO(BASE)";"MO(BASE)1",#N/A,FALSE,"MO(BASE)";"MO(BASE)2",#N/A,FALSE,"MO(BASE)"}</definedName>
    <definedName name="av" localSheetId="2" hidden="1">{"MO(BASE)",#N/A,FALSE,"MO(BASE)";"MO(BASE)1",#N/A,FALSE,"MO(BASE)";"MO(BASE)2",#N/A,FALSE,"MO(BASE)"}</definedName>
    <definedName name="av" hidden="1">{"MO(BASE)",#N/A,FALSE,"MO(BASE)";"MO(BASE)1",#N/A,FALSE,"MO(BASE)";"MO(BASE)2",#N/A,FALSE,"MO(BASE)"}</definedName>
    <definedName name="avc" localSheetId="3" hidden="1">{#N/A,#N/A,FALSE,"Total_OC015";#N/A,#N/A,FALSE,"ADMIN";#N/A,#N/A,FALSE,"PROCES";#N/A,#N/A,FALSE,"mecan";#N/A,#N/A,FALSE,"civil";#N/A,#N/A,FALSE,"CAÑER";#N/A,#N/A,FALSE,"ELEC";#N/A,#N/A,FALSE,"INSTR"}</definedName>
    <definedName name="avc" localSheetId="1" hidden="1">{#N/A,#N/A,FALSE,"Total_OC015";#N/A,#N/A,FALSE,"ADMIN";#N/A,#N/A,FALSE,"PROCES";#N/A,#N/A,FALSE,"mecan";#N/A,#N/A,FALSE,"civil";#N/A,#N/A,FALSE,"CAÑER";#N/A,#N/A,FALSE,"ELEC";#N/A,#N/A,FALSE,"INSTR"}</definedName>
    <definedName name="avc" localSheetId="2" hidden="1">{#N/A,#N/A,FALSE,"Total_OC015";#N/A,#N/A,FALSE,"ADMIN";#N/A,#N/A,FALSE,"PROCES";#N/A,#N/A,FALSE,"mecan";#N/A,#N/A,FALSE,"civil";#N/A,#N/A,FALSE,"CAÑER";#N/A,#N/A,FALSE,"ELEC";#N/A,#N/A,FALSE,"INSTR"}</definedName>
    <definedName name="avc" hidden="1">{#N/A,#N/A,FALSE,"Total_OC015";#N/A,#N/A,FALSE,"ADMIN";#N/A,#N/A,FALSE,"PROCES";#N/A,#N/A,FALSE,"mecan";#N/A,#N/A,FALSE,"civil";#N/A,#N/A,FALSE,"CAÑER";#N/A,#N/A,FALSE,"ELEC";#N/A,#N/A,FALSE,"INSTR"}</definedName>
    <definedName name="B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bb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bb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bb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bbbb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b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bbbbbb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bbbbbb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bbbbbb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c" localSheetId="3" hidden="1">{#N/A,#N/A,TRUE,"1842CWN0"}</definedName>
    <definedName name="bbc" localSheetId="1" hidden="1">{#N/A,#N/A,TRUE,"1842CWN0"}</definedName>
    <definedName name="bbc" localSheetId="2" hidden="1">{#N/A,#N/A,TRUE,"1842CWN0"}</definedName>
    <definedName name="bbc" hidden="1">{#N/A,#N/A,TRUE,"1842CWN0"}</definedName>
    <definedName name="bfbfb" hidden="1">[26]Quantity!#REF!</definedName>
    <definedName name="bhd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bhd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bhd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bhd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Biju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iju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iju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ij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n" localSheetId="3" hidden="1">{#N/A,#N/A,TRUE,"1842CWN0"}</definedName>
    <definedName name="bn" localSheetId="1" hidden="1">{#N/A,#N/A,TRUE,"1842CWN0"}</definedName>
    <definedName name="bn" localSheetId="2" hidden="1">{#N/A,#N/A,TRUE,"1842CWN0"}</definedName>
    <definedName name="bn" hidden="1">{#N/A,#N/A,TRUE,"1842CWN0"}</definedName>
    <definedName name="Camióm" localSheetId="3" hidden="1">{"FlujoGastos",#N/A,FALSE,"Base";"FlujoGastos",#N/A,FALSE,"Buzón Tren";"FlujoGastos",#N/A,FALSE,"Buzón Camión";"FlujoGastos",#N/A,FALSE,"LHD Camión";"FlujoGastos",#N/A,FALSE,"Cámara Camión"}</definedName>
    <definedName name="Camióm" localSheetId="1" hidden="1">{"FlujoGastos",#N/A,FALSE,"Base";"FlujoGastos",#N/A,FALSE,"Buzón Tren";"FlujoGastos",#N/A,FALSE,"Buzón Camión";"FlujoGastos",#N/A,FALSE,"LHD Camión";"FlujoGastos",#N/A,FALSE,"Cámara Camión"}</definedName>
    <definedName name="Camióm" localSheetId="2" hidden="1">{"FlujoGastos",#N/A,FALSE,"Base";"FlujoGastos",#N/A,FALSE,"Buzón Tren";"FlujoGastos",#N/A,FALSE,"Buzón Camión";"FlujoGastos",#N/A,FALSE,"LHD Camión";"FlujoGastos",#N/A,FALSE,"Cámara Camión"}</definedName>
    <definedName name="Camióm" hidden="1">{"FlujoGastos",#N/A,FALSE,"Base";"FlujoGastos",#N/A,FALSE,"Buzón Tren";"FlujoGastos",#N/A,FALSE,"Buzón Camión";"FlujoGastos",#N/A,FALSE,"LHD Camión";"FlujoGastos",#N/A,FALSE,"Cámara Camión"}</definedName>
    <definedName name="CAPACITACION" localSheetId="3" hidden="1">{"MO(BASE)",#N/A,FALSE,"MO(BASE)";"MO(BASE)1",#N/A,FALSE,"MO(BASE)";"MO(BASE)2",#N/A,FALSE,"MO(BASE)"}</definedName>
    <definedName name="CAPACITACION" localSheetId="1" hidden="1">{"MO(BASE)",#N/A,FALSE,"MO(BASE)";"MO(BASE)1",#N/A,FALSE,"MO(BASE)";"MO(BASE)2",#N/A,FALSE,"MO(BASE)"}</definedName>
    <definedName name="CAPACITACION" localSheetId="2" hidden="1">{"MO(BASE)",#N/A,FALSE,"MO(BASE)";"MO(BASE)1",#N/A,FALSE,"MO(BASE)";"MO(BASE)2",#N/A,FALSE,"MO(BASE)"}</definedName>
    <definedName name="CAPACITACION" hidden="1">{"MO(BASE)",#N/A,FALSE,"MO(BASE)";"MO(BASE)1",#N/A,FALSE,"MO(BASE)";"MO(BASE)2",#N/A,FALSE,"MO(BASE)"}</definedName>
    <definedName name="capoac" localSheetId="3" hidden="1">{"MO(BASE)",#N/A,FALSE,"MO(BASE)";"MO(BASE)1",#N/A,FALSE,"MO(BASE)";"MO(BASE)2",#N/A,FALSE,"MO(BASE)"}</definedName>
    <definedName name="capoac" localSheetId="1" hidden="1">{"MO(BASE)",#N/A,FALSE,"MO(BASE)";"MO(BASE)1",#N/A,FALSE,"MO(BASE)";"MO(BASE)2",#N/A,FALSE,"MO(BASE)"}</definedName>
    <definedName name="capoac" localSheetId="2" hidden="1">{"MO(BASE)",#N/A,FALSE,"MO(BASE)";"MO(BASE)1",#N/A,FALSE,"MO(BASE)";"MO(BASE)2",#N/A,FALSE,"MO(BASE)"}</definedName>
    <definedName name="capoac" hidden="1">{"MO(BASE)",#N/A,FALSE,"MO(BASE)";"MO(BASE)1",#N/A,FALSE,"MO(BASE)";"MO(BASE)2",#N/A,FALSE,"MO(BASE)"}</definedName>
    <definedName name="casa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c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c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cccccc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cccccc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cccccc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cccccccccccc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cccccccccccc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cccccccccccc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cccccccccccc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ccccccccccccccc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ccccccccccccccc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ccccccccccccccc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ccccccccccccccc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cccccccccccccccccccc" localSheetId="3" hidden="1">{"MO(BASE)",#N/A,FALSE,"MO(BASE)";"MO(BASE)1",#N/A,FALSE,"MO(BASE)";"MO(BASE)2",#N/A,FALSE,"MO(BASE)"}</definedName>
    <definedName name="cccccccccccccccccccc" localSheetId="1" hidden="1">{"MO(BASE)",#N/A,FALSE,"MO(BASE)";"MO(BASE)1",#N/A,FALSE,"MO(BASE)";"MO(BASE)2",#N/A,FALSE,"MO(BASE)"}</definedName>
    <definedName name="cccccccccccccccccccc" localSheetId="2" hidden="1">{"MO(BASE)",#N/A,FALSE,"MO(BASE)";"MO(BASE)1",#N/A,FALSE,"MO(BASE)";"MO(BASE)2",#N/A,FALSE,"MO(BASE)"}</definedName>
    <definedName name="cccccccccccccccccccc" hidden="1">{"MO(BASE)",#N/A,FALSE,"MO(BASE)";"MO(BASE)1",#N/A,FALSE,"MO(BASE)";"MO(BASE)2",#N/A,FALSE,"MO(BASE)"}</definedName>
    <definedName name="Chancador" localSheetId="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Chancador" localSheetId="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Chancador" localSheetId="2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Chancador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CHSFH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IM" localSheetId="3" hidden="1">#REF!</definedName>
    <definedName name="CIM" localSheetId="1" hidden="1">#REF!</definedName>
    <definedName name="CIM" localSheetId="2" hidden="1">#REF!</definedName>
    <definedName name="CIM" hidden="1">#REF!</definedName>
    <definedName name="COMPARATIVO" localSheetId="3" hidden="1">#REF!</definedName>
    <definedName name="COMPARATIVO" localSheetId="1" hidden="1">#REF!</definedName>
    <definedName name="COMPARATIVO" localSheetId="2" hidden="1">#REF!</definedName>
    <definedName name="COMPARATIVO" hidden="1">#REF!</definedName>
    <definedName name="Correas" localSheetId="3" hidden="1">{"desarrollo",#N/A,FALSE,"Cámara Camión";"resumen",#N/A,FALSE,"Cámara Camión";"eqprod",#N/A,FALSE,"Cámara Camión"}</definedName>
    <definedName name="Correas" localSheetId="1" hidden="1">{"desarrollo",#N/A,FALSE,"Cámara Camión";"resumen",#N/A,FALSE,"Cámara Camión";"eqprod",#N/A,FALSE,"Cámara Camión"}</definedName>
    <definedName name="Correas" localSheetId="2" hidden="1">{"desarrollo",#N/A,FALSE,"Cámara Camión";"resumen",#N/A,FALSE,"Cámara Camión";"eqprod",#N/A,FALSE,"Cámara Camión"}</definedName>
    <definedName name="Correas" hidden="1">{"desarrollo",#N/A,FALSE,"Cámara Camión";"resumen",#N/A,FALSE,"Cámara Camión";"eqprod",#N/A,FALSE,"Cámara Camión"}</definedName>
    <definedName name="cub" localSheetId="3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" localSheetId="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" localSheetId="2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cacion" hidden="1">'[27]Tiraje Mix'!#REF!</definedName>
    <definedName name="cv" localSheetId="3" hidden="1">{#N/A,#N/A,TRUE,"LP-CO2X"}</definedName>
    <definedName name="cv" localSheetId="1" hidden="1">{#N/A,#N/A,TRUE,"LP-CO2X"}</definedName>
    <definedName name="cv" localSheetId="2" hidden="1">{#N/A,#N/A,TRUE,"LP-CO2X"}</definedName>
    <definedName name="cv" hidden="1">{#N/A,#N/A,TRUE,"LP-CO2X"}</definedName>
    <definedName name="cvx" hidden="1">[28]Quantity!#REF!</definedName>
    <definedName name="cxz" hidden="1">[29]Quantity!#REF!</definedName>
    <definedName name="CY" localSheetId="3" hidden="1">{#N/A,#N/A,TRUE,"1842CWN0"}</definedName>
    <definedName name="CY" localSheetId="1" hidden="1">{#N/A,#N/A,TRUE,"1842CWN0"}</definedName>
    <definedName name="CY" localSheetId="2" hidden="1">{#N/A,#N/A,TRUE,"1842CWN0"}</definedName>
    <definedName name="CY" hidden="1">{#N/A,#N/A,TRUE,"1842CWN0"}</definedName>
    <definedName name="d" hidden="1">'[3]F-05'!#REF!</definedName>
    <definedName name="da" localSheetId="3" hidden="1">{#N/A,#N/A,FALSE,"Çaykara ataköy (1)";#N/A,#N/A,FALSE,"Çaykara ataköy (2)";#N/A,#N/A,FALSE,"Rize Kalkandere ";#N/A,#N/A,FALSE,"meydancık";#N/A,#N/A,FALSE,"muratlı"}</definedName>
    <definedName name="da" localSheetId="1" hidden="1">{#N/A,#N/A,FALSE,"Çaykara ataköy (1)";#N/A,#N/A,FALSE,"Çaykara ataköy (2)";#N/A,#N/A,FALSE,"Rize Kalkandere ";#N/A,#N/A,FALSE,"meydancık";#N/A,#N/A,FALSE,"muratlı"}</definedName>
    <definedName name="da" localSheetId="2" hidden="1">{#N/A,#N/A,FALSE,"Çaykara ataköy (1)";#N/A,#N/A,FALSE,"Çaykara ataköy (2)";#N/A,#N/A,FALSE,"Rize Kalkandere ";#N/A,#N/A,FALSE,"meydancık";#N/A,#N/A,FALSE,"muratlı"}</definedName>
    <definedName name="da" hidden="1">{#N/A,#N/A,FALSE,"Çaykara ataköy (1)";#N/A,#N/A,FALSE,"Çaykara ataköy (2)";#N/A,#N/A,FALSE,"Rize Kalkandere ";#N/A,#N/A,FALSE,"meydancık";#N/A,#N/A,FALSE,"muratlı"}</definedName>
    <definedName name="DADADA" localSheetId="3" hidden="1">{#N/A,#N/A,FALSE,"Sost-Nov"}</definedName>
    <definedName name="DADADA" localSheetId="1" hidden="1">{#N/A,#N/A,FALSE,"Sost-Nov"}</definedName>
    <definedName name="DADADA" localSheetId="2" hidden="1">{#N/A,#N/A,FALSE,"Sost-Nov"}</definedName>
    <definedName name="DADADA" hidden="1">{#N/A,#N/A,FALSE,"Sost-Nov"}</definedName>
    <definedName name="dd" localSheetId="3" hidden="1">{"CI+GG(BASE)",#N/A,FALSE,"CI+GG(BASE)";"GG",#N/A,FALSE,"CI+GG(BASE)";"CI",#N/A,FALSE,"CI+GG(BASE)"}</definedName>
    <definedName name="dd" localSheetId="1" hidden="1">{"CI+GG(BASE)",#N/A,FALSE,"CI+GG(BASE)";"GG",#N/A,FALSE,"CI+GG(BASE)";"CI",#N/A,FALSE,"CI+GG(BASE)"}</definedName>
    <definedName name="dd" localSheetId="2" hidden="1">{"CI+GG(BASE)",#N/A,FALSE,"CI+GG(BASE)";"GG",#N/A,FALSE,"CI+GG(BASE)";"CI",#N/A,FALSE,"CI+GG(BASE)"}</definedName>
    <definedName name="dd" hidden="1">{"CI+GG(BASE)",#N/A,FALSE,"CI+GG(BASE)";"GG",#N/A,FALSE,"CI+GG(BASE)";"CI",#N/A,FALSE,"CI+GG(BASE)"}</definedName>
    <definedName name="DDD" localSheetId="3" hidden="1">{#N/A,#N/A,FALSE,"summary";#N/A,#N/A,FALSE,"SumGraph"}</definedName>
    <definedName name="DDD" localSheetId="1" hidden="1">{#N/A,#N/A,FALSE,"summary";#N/A,#N/A,FALSE,"SumGraph"}</definedName>
    <definedName name="DDD" localSheetId="2" hidden="1">{#N/A,#N/A,FALSE,"summary";#N/A,#N/A,FALSE,"SumGraph"}</definedName>
    <definedName name="DDD" hidden="1">{#N/A,#N/A,FALSE,"summary";#N/A,#N/A,FALSE,"SumGraph"}</definedName>
    <definedName name="dddd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d" hidden="1">[30]Quantity!#REF!</definedName>
    <definedName name="ddf" localSheetId="3" hidden="1">{#N/A,#N/A,TRUE,"INGENIERIA";#N/A,#N/A,TRUE,"COMPRAS";#N/A,#N/A,TRUE,"DIRECCION";#N/A,#N/A,TRUE,"RESUMEN"}</definedName>
    <definedName name="ddf" localSheetId="1" hidden="1">{#N/A,#N/A,TRUE,"INGENIERIA";#N/A,#N/A,TRUE,"COMPRAS";#N/A,#N/A,TRUE,"DIRECCION";#N/A,#N/A,TRUE,"RESUMEN"}</definedName>
    <definedName name="ddf" localSheetId="2" hidden="1">{#N/A,#N/A,TRUE,"INGENIERIA";#N/A,#N/A,TRUE,"COMPRAS";#N/A,#N/A,TRUE,"DIRECCION";#N/A,#N/A,TRUE,"RESUMEN"}</definedName>
    <definedName name="ddf" hidden="1">{#N/A,#N/A,TRUE,"INGENIERIA";#N/A,#N/A,TRUE,"COMPRAS";#N/A,#N/A,TRUE,"DIRECCION";#N/A,#N/A,TRUE,"RESUMEN"}</definedName>
    <definedName name="ddffggs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fggs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fggs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fgg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vom" localSheetId="3" hidden="1">{#N/A,#N/A,TRUE,"1842CWN0"}</definedName>
    <definedName name="ddvom" localSheetId="1" hidden="1">{#N/A,#N/A,TRUE,"1842CWN0"}</definedName>
    <definedName name="ddvom" localSheetId="2" hidden="1">{#N/A,#N/A,TRUE,"1842CWN0"}</definedName>
    <definedName name="ddvom" hidden="1">{#N/A,#N/A,TRUE,"1842CWN0"}</definedName>
    <definedName name="DEDE" hidden="1">[31]Quantity!#REF!</definedName>
    <definedName name="des" localSheetId="3" hidden="1">{"MO(BASE)",#N/A,FALSE,"MO(BASE)";"MO(BASE)1",#N/A,FALSE,"MO(BASE)";"MO(BASE)2",#N/A,FALSE,"MO(BASE)"}</definedName>
    <definedName name="des" localSheetId="1" hidden="1">{"MO(BASE)",#N/A,FALSE,"MO(BASE)";"MO(BASE)1",#N/A,FALSE,"MO(BASE)";"MO(BASE)2",#N/A,FALSE,"MO(BASE)"}</definedName>
    <definedName name="des" localSheetId="2" hidden="1">{"MO(BASE)",#N/A,FALSE,"MO(BASE)";"MO(BASE)1",#N/A,FALSE,"MO(BASE)";"MO(BASE)2",#N/A,FALSE,"MO(BASE)"}</definedName>
    <definedName name="des" hidden="1">{"MO(BASE)",#N/A,FALSE,"MO(BASE)";"MO(BASE)1",#N/A,FALSE,"MO(BASE)";"MO(BASE)2",#N/A,FALSE,"MO(BASE)"}</definedName>
    <definedName name="Desarrollo" localSheetId="3" hidden="1">{"MO(BASE)",#N/A,FALSE,"MO(BASE)";"MO(BASE)1",#N/A,FALSE,"MO(BASE)";"MO(BASE)2",#N/A,FALSE,"MO(BASE)"}</definedName>
    <definedName name="Desarrollo" localSheetId="1" hidden="1">{"MO(BASE)",#N/A,FALSE,"MO(BASE)";"MO(BASE)1",#N/A,FALSE,"MO(BASE)";"MO(BASE)2",#N/A,FALSE,"MO(BASE)"}</definedName>
    <definedName name="Desarrollo" localSheetId="2" hidden="1">{"MO(BASE)",#N/A,FALSE,"MO(BASE)";"MO(BASE)1",#N/A,FALSE,"MO(BASE)";"MO(BASE)2",#N/A,FALSE,"MO(BASE)"}</definedName>
    <definedName name="Desarrollo" hidden="1">{"MO(BASE)",#N/A,FALSE,"MO(BASE)";"MO(BASE)1",#N/A,FALSE,"MO(BASE)";"MO(BASE)2",#N/A,FALSE,"MO(BASE)"}</definedName>
    <definedName name="DESARROLLOSRIODELMEDIO" localSheetId="3" hidden="1">{#N/A,#N/A,FALSE,"summary";#N/A,#N/A,FALSE,"SumGraph"}</definedName>
    <definedName name="DESARROLLOSRIODELMEDIO" localSheetId="1" hidden="1">{#N/A,#N/A,FALSE,"summary";#N/A,#N/A,FALSE,"SumGraph"}</definedName>
    <definedName name="DESARROLLOSRIODELMEDIO" localSheetId="2" hidden="1">{#N/A,#N/A,FALSE,"summary";#N/A,#N/A,FALSE,"SumGraph"}</definedName>
    <definedName name="DESARROLLOSRIODELMEDIO" hidden="1">{#N/A,#N/A,FALSE,"summary";#N/A,#N/A,FALSE,"SumGraph"}</definedName>
    <definedName name="detert" hidden="1">[26]Quantity!#REF!</definedName>
    <definedName name="df" hidden="1">'[1]F-05'!#REF!</definedName>
    <definedName name="dfff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fff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fff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fffff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 localSheetId="3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dfg" localSheetId="1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dfg" localSheetId="2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dfg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dfj" localSheetId="3" hidden="1">{#N/A,#N/A,TRUE,"INGENIERIA";#N/A,#N/A,TRUE,"COMPRAS";#N/A,#N/A,TRUE,"DIRECCION";#N/A,#N/A,TRUE,"RESUMEN"}</definedName>
    <definedName name="dfj" localSheetId="1" hidden="1">{#N/A,#N/A,TRUE,"INGENIERIA";#N/A,#N/A,TRUE,"COMPRAS";#N/A,#N/A,TRUE,"DIRECCION";#N/A,#N/A,TRUE,"RESUMEN"}</definedName>
    <definedName name="dfj" localSheetId="2" hidden="1">{#N/A,#N/A,TRUE,"INGENIERIA";#N/A,#N/A,TRUE,"COMPRAS";#N/A,#N/A,TRUE,"DIRECCION";#N/A,#N/A,TRUE,"RESUMEN"}</definedName>
    <definedName name="dfj" hidden="1">{#N/A,#N/A,TRUE,"INGENIERIA";#N/A,#N/A,TRUE,"COMPRAS";#N/A,#N/A,TRUE,"DIRECCION";#N/A,#N/A,TRUE,"RESUMEN"}</definedName>
    <definedName name="dfr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r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r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vfdgdgd" hidden="1">[26]Quantity!#REF!</definedName>
    <definedName name="dgasd" localSheetId="3" hidden="1">{#N/A,#N/A,TRUE,"1842CWN0"}</definedName>
    <definedName name="dgasd" localSheetId="1" hidden="1">{#N/A,#N/A,TRUE,"1842CWN0"}</definedName>
    <definedName name="dgasd" localSheetId="2" hidden="1">{#N/A,#N/A,TRUE,"1842CWN0"}</definedName>
    <definedName name="dgasd" hidden="1">{#N/A,#N/A,TRUE,"1842CWN0"}</definedName>
    <definedName name="dgasg" localSheetId="3" hidden="1">{#N/A,#N/A,TRUE,"INGENIERIA";#N/A,#N/A,TRUE,"COMPRAS";#N/A,#N/A,TRUE,"DIRECCION";#N/A,#N/A,TRUE,"RESUMEN"}</definedName>
    <definedName name="dgasg" localSheetId="1" hidden="1">{#N/A,#N/A,TRUE,"INGENIERIA";#N/A,#N/A,TRUE,"COMPRAS";#N/A,#N/A,TRUE,"DIRECCION";#N/A,#N/A,TRUE,"RESUMEN"}</definedName>
    <definedName name="dgasg" localSheetId="2" hidden="1">{#N/A,#N/A,TRUE,"INGENIERIA";#N/A,#N/A,TRUE,"COMPRAS";#N/A,#N/A,TRUE,"DIRECCION";#N/A,#N/A,TRUE,"RESUMEN"}</definedName>
    <definedName name="dgasg" hidden="1">{#N/A,#N/A,TRUE,"INGENIERIA";#N/A,#N/A,TRUE,"COMPRAS";#N/A,#N/A,TRUE,"DIRECCION";#N/A,#N/A,TRUE,"RESUMEN"}</definedName>
    <definedName name="dgfd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ferencias" localSheetId="3" hidden="1">{#N/A,#N/A,FALSE,"Total_OC015";#N/A,#N/A,FALSE,"ADMIN";#N/A,#N/A,FALSE,"PROCES";#N/A,#N/A,FALSE,"mecan";#N/A,#N/A,FALSE,"civil";#N/A,#N/A,FALSE,"CAÑER";#N/A,#N/A,FALSE,"ELEC";#N/A,#N/A,FALSE,"INSTR"}</definedName>
    <definedName name="Diferencias" localSheetId="1" hidden="1">{#N/A,#N/A,FALSE,"Total_OC015";#N/A,#N/A,FALSE,"ADMIN";#N/A,#N/A,FALSE,"PROCES";#N/A,#N/A,FALSE,"mecan";#N/A,#N/A,FALSE,"civil";#N/A,#N/A,FALSE,"CAÑER";#N/A,#N/A,FALSE,"ELEC";#N/A,#N/A,FALSE,"INSTR"}</definedName>
    <definedName name="Diferencias" localSheetId="2" hidden="1">{#N/A,#N/A,FALSE,"Total_OC015";#N/A,#N/A,FALSE,"ADMIN";#N/A,#N/A,FALSE,"PROCES";#N/A,#N/A,FALSE,"mecan";#N/A,#N/A,FALSE,"civil";#N/A,#N/A,FALSE,"CAÑER";#N/A,#N/A,FALSE,"ELEC";#N/A,#N/A,FALSE,"INSTR"}</definedName>
    <definedName name="Diferencias" hidden="1">{#N/A,#N/A,FALSE,"Total_OC015";#N/A,#N/A,FALSE,"ADMIN";#N/A,#N/A,FALSE,"PROCES";#N/A,#N/A,FALSE,"mecan";#N/A,#N/A,FALSE,"civil";#N/A,#N/A,FALSE,"CAÑER";#N/A,#N/A,FALSE,"ELEC";#N/A,#N/A,FALSE,"INSTR"}</definedName>
    <definedName name="DJ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J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J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jdbsc" localSheetId="3" hidden="1">{#N/A,#N/A,TRUE,"1842CWN0"}</definedName>
    <definedName name="djdbsc" localSheetId="1" hidden="1">{#N/A,#N/A,TRUE,"1842CWN0"}</definedName>
    <definedName name="djdbsc" localSheetId="2" hidden="1">{#N/A,#N/A,TRUE,"1842CWN0"}</definedName>
    <definedName name="djdbsc" hidden="1">{#N/A,#N/A,TRUE,"1842CWN0"}</definedName>
    <definedName name="djkdhbdv" localSheetId="3" hidden="1">{#N/A,#N/A,TRUE,"1842CWN0"}</definedName>
    <definedName name="djkdhbdv" localSheetId="1" hidden="1">{#N/A,#N/A,TRUE,"1842CWN0"}</definedName>
    <definedName name="djkdhbdv" localSheetId="2" hidden="1">{#N/A,#N/A,TRUE,"1842CWN0"}</definedName>
    <definedName name="djkdhbdv" hidden="1">{#N/A,#N/A,TRUE,"1842CWN0"}</definedName>
    <definedName name="dkdk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dkdk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dkdk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dkdk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dldjdb" localSheetId="3" hidden="1">{#N/A,#N/A,TRUE,"INGENIERIA";#N/A,#N/A,TRUE,"COMPRAS";#N/A,#N/A,TRUE,"DIRECCION";#N/A,#N/A,TRUE,"RESUMEN"}</definedName>
    <definedName name="dldjdb" localSheetId="1" hidden="1">{#N/A,#N/A,TRUE,"INGENIERIA";#N/A,#N/A,TRUE,"COMPRAS";#N/A,#N/A,TRUE,"DIRECCION";#N/A,#N/A,TRUE,"RESUMEN"}</definedName>
    <definedName name="dldjdb" localSheetId="2" hidden="1">{#N/A,#N/A,TRUE,"INGENIERIA";#N/A,#N/A,TRUE,"COMPRAS";#N/A,#N/A,TRUE,"DIRECCION";#N/A,#N/A,TRUE,"RESUMEN"}</definedName>
    <definedName name="dldjdb" hidden="1">{#N/A,#N/A,TRUE,"INGENIERIA";#N/A,#N/A,TRUE,"COMPRAS";#N/A,#N/A,TRUE,"DIRECCION";#N/A,#N/A,TRUE,"RESUMEN"}</definedName>
    <definedName name="DmanP" hidden="1">[32]Quantity!#REF!</definedName>
    <definedName name="dotch" localSheetId="3" hidden="1">{"desarrollo",#N/A,FALSE,"Cámara Camión";"resumen",#N/A,FALSE,"Cámara Camión";"eqprod",#N/A,FALSE,"Cámara Camión"}</definedName>
    <definedName name="dotch" localSheetId="1" hidden="1">{"desarrollo",#N/A,FALSE,"Cámara Camión";"resumen",#N/A,FALSE,"Cámara Camión";"eqprod",#N/A,FALSE,"Cámara Camión"}</definedName>
    <definedName name="dotch" localSheetId="2" hidden="1">{"desarrollo",#N/A,FALSE,"Cámara Camión";"resumen",#N/A,FALSE,"Cámara Camión";"eqprod",#N/A,FALSE,"Cámara Camión"}</definedName>
    <definedName name="dotch" hidden="1">{"desarrollo",#N/A,FALSE,"Cámara Camión";"resumen",#N/A,FALSE,"Cámara Camión";"eqprod",#N/A,FALSE,"Cámara Camión"}</definedName>
    <definedName name="dotch4" localSheetId="3" hidden="1">{"desarrollo",#N/A,FALSE,"Cámara Camión";"resumen",#N/A,FALSE,"Cámara Camión";"eqprod",#N/A,FALSE,"Cámara Camión"}</definedName>
    <definedName name="dotch4" localSheetId="1" hidden="1">{"desarrollo",#N/A,FALSE,"Cámara Camión";"resumen",#N/A,FALSE,"Cámara Camión";"eqprod",#N/A,FALSE,"Cámara Camión"}</definedName>
    <definedName name="dotch4" localSheetId="2" hidden="1">{"desarrollo",#N/A,FALSE,"Cámara Camión";"resumen",#N/A,FALSE,"Cámara Camión";"eqprod",#N/A,FALSE,"Cámara Camión"}</definedName>
    <definedName name="dotch4" hidden="1">{"desarrollo",#N/A,FALSE,"Cámara Camión";"resumen",#N/A,FALSE,"Cámara Camión";"eqprod",#N/A,FALSE,"Cámara Camión"}</definedName>
    <definedName name="DS" localSheetId="3" hidden="1">#REF!</definedName>
    <definedName name="DS" localSheetId="1" hidden="1">#REF!</definedName>
    <definedName name="DS" localSheetId="2" hidden="1">#REF!</definedName>
    <definedName name="DS" hidden="1">#REF!</definedName>
    <definedName name="dsfd" localSheetId="3" hidden="1">#REF!</definedName>
    <definedName name="dsfd" localSheetId="1" hidden="1">#REF!</definedName>
    <definedName name="dsfd" localSheetId="2" hidden="1">#REF!</definedName>
    <definedName name="dsfd" hidden="1">#REF!</definedName>
    <definedName name="dvbgf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klsbn" localSheetId="3" hidden="1">{#N/A,#N/A,TRUE,"INGENIERIA";#N/A,#N/A,TRUE,"COMPRAS";#N/A,#N/A,TRUE,"DIRECCION";#N/A,#N/A,TRUE,"RESUMEN"}</definedName>
    <definedName name="dvklsbn" localSheetId="1" hidden="1">{#N/A,#N/A,TRUE,"INGENIERIA";#N/A,#N/A,TRUE,"COMPRAS";#N/A,#N/A,TRUE,"DIRECCION";#N/A,#N/A,TRUE,"RESUMEN"}</definedName>
    <definedName name="dvklsbn" localSheetId="2" hidden="1">{#N/A,#N/A,TRUE,"INGENIERIA";#N/A,#N/A,TRUE,"COMPRAS";#N/A,#N/A,TRUE,"DIRECCION";#N/A,#N/A,TRUE,"RESUMEN"}</definedName>
    <definedName name="dvklsbn" hidden="1">{#N/A,#N/A,TRUE,"INGENIERIA";#N/A,#N/A,TRUE,"COMPRAS";#N/A,#N/A,TRUE,"DIRECCION";#N/A,#N/A,TRUE,"RESUMEN"}</definedName>
    <definedName name="dw" hidden="1">[33]EXP!#REF!</definedName>
    <definedName name="DWPRICE" hidden="1">[34]Quantity!#REF!</definedName>
    <definedName name="EAS" hidden="1">'[35]Tiraje Mix'!#REF!</definedName>
    <definedName name="eco" localSheetId="3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co" localSheetId="1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co" localSheetId="2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co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dds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dds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dds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dd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dede" localSheetId="3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edede" localSheetId="1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edede" localSheetId="2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edede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ededed" localSheetId="3" hidden="1">{#N/A,#N/A,TRUE,"Est. de Fact.";#N/A,#N/A,TRUE,"Capitulo 19";#N/A,#N/A,TRUE,"Proyecto P855"}</definedName>
    <definedName name="ededed" localSheetId="1" hidden="1">{#N/A,#N/A,TRUE,"Est. de Fact.";#N/A,#N/A,TRUE,"Capitulo 19";#N/A,#N/A,TRUE,"Proyecto P855"}</definedName>
    <definedName name="ededed" localSheetId="2" hidden="1">{#N/A,#N/A,TRUE,"Est. de Fact.";#N/A,#N/A,TRUE,"Capitulo 19";#N/A,#N/A,TRUE,"Proyecto P855"}</definedName>
    <definedName name="ededed" hidden="1">{#N/A,#N/A,TRUE,"Est. de Fact.";#N/A,#N/A,TRUE,"Capitulo 19";#N/A,#N/A,TRUE,"Proyecto P855"}</definedName>
    <definedName name="edfr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fr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fr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f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frt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frt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frt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frt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dd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dd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dd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d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e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e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e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rrt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rrt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rrt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rrt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kc" localSheetId="3" hidden="1">{#N/A,#N/A,TRUE,"INGENIERIA";#N/A,#N/A,TRUE,"COMPRAS";#N/A,#N/A,TRUE,"DIRECCION";#N/A,#N/A,TRUE,"RESUMEN"}</definedName>
    <definedName name="ekc" localSheetId="1" hidden="1">{#N/A,#N/A,TRUE,"INGENIERIA";#N/A,#N/A,TRUE,"COMPRAS";#N/A,#N/A,TRUE,"DIRECCION";#N/A,#N/A,TRUE,"RESUMEN"}</definedName>
    <definedName name="ekc" localSheetId="2" hidden="1">{#N/A,#N/A,TRUE,"INGENIERIA";#N/A,#N/A,TRUE,"COMPRAS";#N/A,#N/A,TRUE,"DIRECCION";#N/A,#N/A,TRUE,"RESUMEN"}</definedName>
    <definedName name="ekc" hidden="1">{#N/A,#N/A,TRUE,"INGENIERIA";#N/A,#N/A,TRUE,"COMPRAS";#N/A,#N/A,TRUE,"DIRECCION";#N/A,#N/A,TRUE,"RESUMEN"}</definedName>
    <definedName name="eq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q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q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q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qu" localSheetId="3" hidden="1">{#N/A,#N/A,TRUE,"Est. de Fact.";#N/A,#N/A,TRUE,"Capitulo 19";#N/A,#N/A,TRUE,"Proyecto P855"}</definedName>
    <definedName name="equ" localSheetId="1" hidden="1">{#N/A,#N/A,TRUE,"Est. de Fact.";#N/A,#N/A,TRUE,"Capitulo 19";#N/A,#N/A,TRUE,"Proyecto P855"}</definedName>
    <definedName name="equ" localSheetId="2" hidden="1">{#N/A,#N/A,TRUE,"Est. de Fact.";#N/A,#N/A,TRUE,"Capitulo 19";#N/A,#N/A,TRUE,"Proyecto P855"}</definedName>
    <definedName name="equ" hidden="1">{#N/A,#N/A,TRUE,"Est. de Fact.";#N/A,#N/A,TRUE,"Capitulo 19";#N/A,#N/A,TRUE,"Proyecto P855"}</definedName>
    <definedName name="equi" localSheetId="3" hidden="1">{#N/A,#N/A,FALSE,"Total_OC015";#N/A,#N/A,FALSE,"ADMIN";#N/A,#N/A,FALSE,"PROCES";#N/A,#N/A,FALSE,"mecan";#N/A,#N/A,FALSE,"civil";#N/A,#N/A,FALSE,"CAÑER";#N/A,#N/A,FALSE,"ELEC";#N/A,#N/A,FALSE,"INSTR"}</definedName>
    <definedName name="equi" localSheetId="1" hidden="1">{#N/A,#N/A,FALSE,"Total_OC015";#N/A,#N/A,FALSE,"ADMIN";#N/A,#N/A,FALSE,"PROCES";#N/A,#N/A,FALSE,"mecan";#N/A,#N/A,FALSE,"civil";#N/A,#N/A,FALSE,"CAÑER";#N/A,#N/A,FALSE,"ELEC";#N/A,#N/A,FALSE,"INSTR"}</definedName>
    <definedName name="equi" localSheetId="2" hidden="1">{#N/A,#N/A,FALSE,"Total_OC015";#N/A,#N/A,FALSE,"ADMIN";#N/A,#N/A,FALSE,"PROCES";#N/A,#N/A,FALSE,"mecan";#N/A,#N/A,FALSE,"civil";#N/A,#N/A,FALSE,"CAÑER";#N/A,#N/A,FALSE,"ELEC";#N/A,#N/A,FALSE,"INSTR"}</definedName>
    <definedName name="equi" hidden="1">{#N/A,#N/A,FALSE,"Total_OC015";#N/A,#N/A,FALSE,"ADMIN";#N/A,#N/A,FALSE,"PROCES";#N/A,#N/A,FALSE,"mecan";#N/A,#N/A,FALSE,"civil";#N/A,#N/A,FALSE,"CAÑER";#N/A,#N/A,FALSE,"ELEC";#N/A,#N/A,FALSE,"INSTR"}</definedName>
    <definedName name="equu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quu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quu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quu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r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d" localSheetId="3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" localSheetId="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" localSheetId="2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e" localSheetId="3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ere" localSheetId="1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ere" localSheetId="2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ere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erg" hidden="1">[36]Quantity!#REF!</definedName>
    <definedName name="ergerg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rgerg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rgerg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rgerg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rtrqyh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rtrqyh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rtrqyh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rtrqy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rtyyuru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tyyuru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tyyuru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tyyur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TADISTICA" localSheetId="3" hidden="1">{"MO(BASE)",#N/A,FALSE,"MO(BASE)";"MO(BASE)1",#N/A,FALSE,"MO(BASE)";"MO(BASE)2",#N/A,FALSE,"MO(BASE)"}</definedName>
    <definedName name="ESTADISTICA" localSheetId="1" hidden="1">{"MO(BASE)",#N/A,FALSE,"MO(BASE)";"MO(BASE)1",#N/A,FALSE,"MO(BASE)";"MO(BASE)2",#N/A,FALSE,"MO(BASE)"}</definedName>
    <definedName name="ESTADISTICA" localSheetId="2" hidden="1">{"MO(BASE)",#N/A,FALSE,"MO(BASE)";"MO(BASE)1",#N/A,FALSE,"MO(BASE)";"MO(BASE)2",#N/A,FALSE,"MO(BASE)"}</definedName>
    <definedName name="ESTADISTICA" hidden="1">{"MO(BASE)",#N/A,FALSE,"MO(BASE)";"MO(BASE)1",#N/A,FALSE,"MO(BASE)";"MO(BASE)2",#N/A,FALSE,"MO(BASE)"}</definedName>
    <definedName name="Estadística" localSheetId="3" hidden="1">{"CI+GG(BASE)",#N/A,FALSE,"CI+GG(BASE)";"GG",#N/A,FALSE,"CI+GG(BASE)";"CI",#N/A,FALSE,"CI+GG(BASE)"}</definedName>
    <definedName name="Estadística" localSheetId="1" hidden="1">{"CI+GG(BASE)",#N/A,FALSE,"CI+GG(BASE)";"GG",#N/A,FALSE,"CI+GG(BASE)";"CI",#N/A,FALSE,"CI+GG(BASE)"}</definedName>
    <definedName name="Estadística" localSheetId="2" hidden="1">{"CI+GG(BASE)",#N/A,FALSE,"CI+GG(BASE)";"GG",#N/A,FALSE,"CI+GG(BASE)";"CI",#N/A,FALSE,"CI+GG(BASE)"}</definedName>
    <definedName name="Estadística" hidden="1">{"CI+GG(BASE)",#N/A,FALSE,"CI+GG(BASE)";"GG",#N/A,FALSE,"CI+GG(BASE)";"CI",#N/A,FALSE,"CI+GG(BASE)"}</definedName>
    <definedName name="etp" localSheetId="3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tp" localSheetId="1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tp" localSheetId="2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tp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trye" hidden="1">[37]Quantity!#REF!</definedName>
    <definedName name="etwyyt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twyyt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twyyt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twyyt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w6yreujrt" localSheetId="3" hidden="1">{#N/A,#N/A,TRUE,"INGENIERIA";#N/A,#N/A,TRUE,"COMPRAS";#N/A,#N/A,TRUE,"DIRECCION";#N/A,#N/A,TRUE,"RESUMEN"}</definedName>
    <definedName name="ew6yreujrt" localSheetId="1" hidden="1">{#N/A,#N/A,TRUE,"INGENIERIA";#N/A,#N/A,TRUE,"COMPRAS";#N/A,#N/A,TRUE,"DIRECCION";#N/A,#N/A,TRUE,"RESUMEN"}</definedName>
    <definedName name="ew6yreujrt" localSheetId="2" hidden="1">{#N/A,#N/A,TRUE,"INGENIERIA";#N/A,#N/A,TRUE,"COMPRAS";#N/A,#N/A,TRUE,"DIRECCION";#N/A,#N/A,TRUE,"RESUMEN"}</definedName>
    <definedName name="ew6yreujrt" hidden="1">{#N/A,#N/A,TRUE,"INGENIERIA";#N/A,#N/A,TRUE,"COMPRAS";#N/A,#N/A,TRUE,"DIRECCION";#N/A,#N/A,TRUE,"RESUMEN"}</definedName>
    <definedName name="ewew" localSheetId="3" hidden="1">{#N/A,#N/A,FALSE,"Total_OC015";#N/A,#N/A,FALSE,"ADMIN";#N/A,#N/A,FALSE,"PROCES";#N/A,#N/A,FALSE,"mecan";#N/A,#N/A,FALSE,"civil";#N/A,#N/A,FALSE,"CAÑER";#N/A,#N/A,FALSE,"ELEC";#N/A,#N/A,FALSE,"INSTR"}</definedName>
    <definedName name="ewew" localSheetId="1" hidden="1">{#N/A,#N/A,FALSE,"Total_OC015";#N/A,#N/A,FALSE,"ADMIN";#N/A,#N/A,FALSE,"PROCES";#N/A,#N/A,FALSE,"mecan";#N/A,#N/A,FALSE,"civil";#N/A,#N/A,FALSE,"CAÑER";#N/A,#N/A,FALSE,"ELEC";#N/A,#N/A,FALSE,"INSTR"}</definedName>
    <definedName name="ewew" localSheetId="2" hidden="1">{#N/A,#N/A,FALSE,"Total_OC015";#N/A,#N/A,FALSE,"ADMIN";#N/A,#N/A,FALSE,"PROCES";#N/A,#N/A,FALSE,"mecan";#N/A,#N/A,FALSE,"civil";#N/A,#N/A,FALSE,"CAÑER";#N/A,#N/A,FALSE,"ELEC";#N/A,#N/A,FALSE,"INSTR"}</definedName>
    <definedName name="ewew" hidden="1">{#N/A,#N/A,FALSE,"Total_OC015";#N/A,#N/A,FALSE,"ADMIN";#N/A,#N/A,FALSE,"PROCES";#N/A,#N/A,FALSE,"mecan";#N/A,#N/A,FALSE,"civil";#N/A,#N/A,FALSE,"CAÑER";#N/A,#N/A,FALSE,"ELEC";#N/A,#N/A,FALSE,"INSTR"}</definedName>
    <definedName name="FACY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ACY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ACY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AC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d" hidden="1">'[38]F-05'!#REF!</definedName>
    <definedName name="fdff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sdf" hidden="1">[39]Quantity!#REF!</definedName>
    <definedName name="FECHAPPT" localSheetId="3">[40]Consideraciones!$D$40</definedName>
    <definedName name="FECHAPPT" localSheetId="1">[40]Consideraciones!$D$40</definedName>
    <definedName name="FECHAPPT" localSheetId="2">[40]Consideraciones!$D$40</definedName>
    <definedName name="FECHAPPT">[41]Consideraciones!$D$40</definedName>
    <definedName name="felipe" localSheetId="3" hidden="1">{"CI+GG(BASE)",#N/A,FALSE,"CI+GG(BASE)";"GG",#N/A,FALSE,"CI+GG(BASE)";"CI",#N/A,FALSE,"CI+GG(BASE)"}</definedName>
    <definedName name="felipe" localSheetId="1" hidden="1">{"CI+GG(BASE)",#N/A,FALSE,"CI+GG(BASE)";"GG",#N/A,FALSE,"CI+GG(BASE)";"CI",#N/A,FALSE,"CI+GG(BASE)"}</definedName>
    <definedName name="felipe" localSheetId="2" hidden="1">{"CI+GG(BASE)",#N/A,FALSE,"CI+GG(BASE)";"GG",#N/A,FALSE,"CI+GG(BASE)";"CI",#N/A,FALSE,"CI+GG(BASE)"}</definedName>
    <definedName name="felipe" hidden="1">{"CI+GG(BASE)",#N/A,FALSE,"CI+GG(BASE)";"GG",#N/A,FALSE,"CI+GG(BASE)";"CI",#N/A,FALSE,"CI+GG(BASE)"}</definedName>
    <definedName name="fewa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wa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wa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wa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fff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fff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ffff" localSheetId="3" hidden="1">{#N/A,#N/A,FALSE,"Total_OC015";#N/A,#N/A,FALSE,"ADMIN";#N/A,#N/A,FALSE,"PROCES";#N/A,#N/A,FALSE,"mecan";#N/A,#N/A,FALSE,"civil";#N/A,#N/A,FALSE,"CAÑER";#N/A,#N/A,FALSE,"ELEC";#N/A,#N/A,FALSE,"INSTR"}</definedName>
    <definedName name="fffff" localSheetId="1" hidden="1">{#N/A,#N/A,FALSE,"Total_OC015";#N/A,#N/A,FALSE,"ADMIN";#N/A,#N/A,FALSE,"PROCES";#N/A,#N/A,FALSE,"mecan";#N/A,#N/A,FALSE,"civil";#N/A,#N/A,FALSE,"CAÑER";#N/A,#N/A,FALSE,"ELEC";#N/A,#N/A,FALSE,"INSTR"}</definedName>
    <definedName name="fffff" localSheetId="2" hidden="1">{#N/A,#N/A,FALSE,"Total_OC015";#N/A,#N/A,FALSE,"ADMIN";#N/A,#N/A,FALSE,"PROCES";#N/A,#N/A,FALSE,"mecan";#N/A,#N/A,FALSE,"civil";#N/A,#N/A,FALSE,"CAÑER";#N/A,#N/A,FALSE,"ELEC";#N/A,#N/A,FALSE,"INSTR"}</definedName>
    <definedName name="fffff" hidden="1">{#N/A,#N/A,FALSE,"Total_OC015";#N/A,#N/A,FALSE,"ADMIN";#N/A,#N/A,FALSE,"PROCES";#N/A,#N/A,FALSE,"mecan";#N/A,#N/A,FALSE,"civil";#N/A,#N/A,FALSE,"CAÑER";#N/A,#N/A,FALSE,"ELEC";#N/A,#N/A,FALSE,"INSTR"}</definedName>
    <definedName name="fffffff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fff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fff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ffffff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ffffff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ffffff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f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gh" localSheetId="3" hidden="1">{#N/A,#N/A,TRUE,"1842CWN0"}</definedName>
    <definedName name="ffgh" localSheetId="1" hidden="1">{#N/A,#N/A,TRUE,"1842CWN0"}</definedName>
    <definedName name="ffgh" localSheetId="2" hidden="1">{#N/A,#N/A,TRUE,"1842CWN0"}</definedName>
    <definedName name="ffgh" hidden="1">{#N/A,#N/A,TRUE,"1842CWN0"}</definedName>
    <definedName name="ffill" hidden="1">[31]Quantity!#REF!</definedName>
    <definedName name="ffnkl" localSheetId="3" hidden="1">{#N/A,#N/A,TRUE,"INGENIERIA";#N/A,#N/A,TRUE,"COMPRAS";#N/A,#N/A,TRUE,"DIRECCION";#N/A,#N/A,TRUE,"RESUMEN"}</definedName>
    <definedName name="ffnkl" localSheetId="1" hidden="1">{#N/A,#N/A,TRUE,"INGENIERIA";#N/A,#N/A,TRUE,"COMPRAS";#N/A,#N/A,TRUE,"DIRECCION";#N/A,#N/A,TRUE,"RESUMEN"}</definedName>
    <definedName name="ffnkl" localSheetId="2" hidden="1">{#N/A,#N/A,TRUE,"INGENIERIA";#N/A,#N/A,TRUE,"COMPRAS";#N/A,#N/A,TRUE,"DIRECCION";#N/A,#N/A,TRUE,"RESUMEN"}</definedName>
    <definedName name="ffnkl" hidden="1">{#N/A,#N/A,TRUE,"INGENIERIA";#N/A,#N/A,TRUE,"COMPRAS";#N/A,#N/A,TRUE,"DIRECCION";#N/A,#N/A,TRUE,"RESUMEN"}</definedName>
    <definedName name="ffsf" hidden="1">[42]Quantity!#REF!</definedName>
    <definedName name="fg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bas" localSheetId="3" hidden="1">{#N/A,#N/A,TRUE,"INGENIERIA";#N/A,#N/A,TRUE,"COMPRAS";#N/A,#N/A,TRUE,"DIRECCION";#N/A,#N/A,TRUE,"RESUMEN"}</definedName>
    <definedName name="fgbas" localSheetId="1" hidden="1">{#N/A,#N/A,TRUE,"INGENIERIA";#N/A,#N/A,TRUE,"COMPRAS";#N/A,#N/A,TRUE,"DIRECCION";#N/A,#N/A,TRUE,"RESUMEN"}</definedName>
    <definedName name="fgbas" localSheetId="2" hidden="1">{#N/A,#N/A,TRUE,"INGENIERIA";#N/A,#N/A,TRUE,"COMPRAS";#N/A,#N/A,TRUE,"DIRECCION";#N/A,#N/A,TRUE,"RESUMEN"}</definedName>
    <definedName name="fgbas" hidden="1">{#N/A,#N/A,TRUE,"INGENIERIA";#N/A,#N/A,TRUE,"COMPRAS";#N/A,#N/A,TRUE,"DIRECCION";#N/A,#N/A,TRUE,"RESUMEN"}</definedName>
    <definedName name="fgbfbfg" hidden="1">[26]Quantity!#REF!</definedName>
    <definedName name="fgch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df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jk" localSheetId="3" hidden="1">{#N/A,#N/A,TRUE,"INGENIERIA";#N/A,#N/A,TRUE,"COMPRAS";#N/A,#N/A,TRUE,"DIRECCION";#N/A,#N/A,TRUE,"RESUMEN"}</definedName>
    <definedName name="fgjk" localSheetId="1" hidden="1">{#N/A,#N/A,TRUE,"INGENIERIA";#N/A,#N/A,TRUE,"COMPRAS";#N/A,#N/A,TRUE,"DIRECCION";#N/A,#N/A,TRUE,"RESUMEN"}</definedName>
    <definedName name="fgjk" localSheetId="2" hidden="1">{#N/A,#N/A,TRUE,"INGENIERIA";#N/A,#N/A,TRUE,"COMPRAS";#N/A,#N/A,TRUE,"DIRECCION";#N/A,#N/A,TRUE,"RESUMEN"}</definedName>
    <definedName name="fgjk" hidden="1">{#N/A,#N/A,TRUE,"INGENIERIA";#N/A,#N/A,TRUE,"COMPRAS";#N/A,#N/A,TRUE,"DIRECCION";#N/A,#N/A,TRUE,"RESUMEN"}</definedName>
    <definedName name="fgs" localSheetId="3" hidden="1">{#N/A,#N/A,TRUE,"1842CWN0"}</definedName>
    <definedName name="fgs" localSheetId="1" hidden="1">{#N/A,#N/A,TRUE,"1842CWN0"}</definedName>
    <definedName name="fgs" localSheetId="2" hidden="1">{#N/A,#N/A,TRUE,"1842CWN0"}</definedName>
    <definedName name="fgs" hidden="1">{#N/A,#N/A,TRUE,"1842CWN0"}</definedName>
    <definedName name="fgt" localSheetId="3" hidden="1">#REF!</definedName>
    <definedName name="fgt" localSheetId="1" hidden="1">#REF!</definedName>
    <definedName name="fgt" localSheetId="2" hidden="1">#REF!</definedName>
    <definedName name="fgt" hidden="1">#REF!</definedName>
    <definedName name="fhf" localSheetId="3" hidden="1">{#N/A,#N/A,TRUE,"1842CWN0"}</definedName>
    <definedName name="fhf" localSheetId="1" hidden="1">{#N/A,#N/A,TRUE,"1842CWN0"}</definedName>
    <definedName name="fhf" localSheetId="2" hidden="1">{#N/A,#N/A,TRUE,"1842CWN0"}</definedName>
    <definedName name="fhf" hidden="1">{#N/A,#N/A,TRUE,"1842CWN0"}</definedName>
    <definedName name="fhg" localSheetId="3" hidden="1">{#N/A,#N/A,TRUE,"1842CWN0"}</definedName>
    <definedName name="fhg" localSheetId="1" hidden="1">{#N/A,#N/A,TRUE,"1842CWN0"}</definedName>
    <definedName name="fhg" localSheetId="2" hidden="1">{#N/A,#N/A,TRUE,"1842CWN0"}</definedName>
    <definedName name="fhg" hidden="1">{#N/A,#N/A,TRUE,"1842CWN0"}</definedName>
    <definedName name="FHSFJKSG" localSheetId="3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" localSheetId="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" localSheetId="2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ILL" hidden="1">[15]Quantity!#REF!</definedName>
    <definedName name="FILLL" hidden="1">[43]Quantity!#REF!</definedName>
    <definedName name="fillll" hidden="1">[44]Quantity!#REF!</definedName>
    <definedName name="FINAL" hidden="1">'[1]F-05'!#REF!</definedName>
    <definedName name="fjdkdk" localSheetId="3" hidden="1">{#N/A,#N/A,TRUE,"INGENIERIA";#N/A,#N/A,TRUE,"COMPRAS";#N/A,#N/A,TRUE,"DIRECCION";#N/A,#N/A,TRUE,"RESUMEN"}</definedName>
    <definedName name="fjdkdk" localSheetId="1" hidden="1">{#N/A,#N/A,TRUE,"INGENIERIA";#N/A,#N/A,TRUE,"COMPRAS";#N/A,#N/A,TRUE,"DIRECCION";#N/A,#N/A,TRUE,"RESUMEN"}</definedName>
    <definedName name="fjdkdk" localSheetId="2" hidden="1">{#N/A,#N/A,TRUE,"INGENIERIA";#N/A,#N/A,TRUE,"COMPRAS";#N/A,#N/A,TRUE,"DIRECCION";#N/A,#N/A,TRUE,"RESUMEN"}</definedName>
    <definedName name="fjdkdk" hidden="1">{#N/A,#N/A,TRUE,"INGENIERIA";#N/A,#N/A,TRUE,"COMPRAS";#N/A,#N/A,TRUE,"DIRECCION";#N/A,#N/A,TRUE,"RESUMEN"}</definedName>
    <definedName name="flhg" localSheetId="3" hidden="1">{#N/A,#N/A,TRUE,"1842CWN0"}</definedName>
    <definedName name="flhg" localSheetId="1" hidden="1">{#N/A,#N/A,TRUE,"1842CWN0"}</definedName>
    <definedName name="flhg" localSheetId="2" hidden="1">{#N/A,#N/A,TRUE,"1842CWN0"}</definedName>
    <definedName name="flhg" hidden="1">{#N/A,#N/A,TRUE,"1842CWN0"}</definedName>
    <definedName name="flios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flios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flios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flios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fple" localSheetId="3" hidden="1">{#N/A,#N/A,TRUE,"INGENIERIA";#N/A,#N/A,TRUE,"COMPRAS";#N/A,#N/A,TRUE,"DIRECCION";#N/A,#N/A,TRUE,"RESUMEN"}</definedName>
    <definedName name="fple" localSheetId="1" hidden="1">{#N/A,#N/A,TRUE,"INGENIERIA";#N/A,#N/A,TRUE,"COMPRAS";#N/A,#N/A,TRUE,"DIRECCION";#N/A,#N/A,TRUE,"RESUMEN"}</definedName>
    <definedName name="fple" localSheetId="2" hidden="1">{#N/A,#N/A,TRUE,"INGENIERIA";#N/A,#N/A,TRUE,"COMPRAS";#N/A,#N/A,TRUE,"DIRECCION";#N/A,#N/A,TRUE,"RESUMEN"}</definedName>
    <definedName name="fple" hidden="1">{#N/A,#N/A,TRUE,"INGENIERIA";#N/A,#N/A,TRUE,"COMPRAS";#N/A,#N/A,TRUE,"DIRECCION";#N/A,#N/A,TRUE,"RESUMEN"}</definedName>
    <definedName name="frfrfr" localSheetId="3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frfrfr" localSheetId="1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frfrfr" localSheetId="2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frfrfr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FSD" localSheetId="3" hidden="1">#REF!</definedName>
    <definedName name="FSD" localSheetId="1" hidden="1">#REF!</definedName>
    <definedName name="FSD" localSheetId="2" hidden="1">#REF!</definedName>
    <definedName name="FSD" hidden="1">#REF!</definedName>
    <definedName name="FSEFSEF" localSheetId="3" hidden="1">{#N/A,#N/A,FALSE,"Total_OC015";#N/A,#N/A,FALSE,"ADMIN";#N/A,#N/A,FALSE,"PROCES";#N/A,#N/A,FALSE,"mecan";#N/A,#N/A,FALSE,"civil";#N/A,#N/A,FALSE,"CAÑER";#N/A,#N/A,FALSE,"ELEC";#N/A,#N/A,FALSE,"INSTR"}</definedName>
    <definedName name="FSEFSEF" localSheetId="1" hidden="1">{#N/A,#N/A,FALSE,"Total_OC015";#N/A,#N/A,FALSE,"ADMIN";#N/A,#N/A,FALSE,"PROCES";#N/A,#N/A,FALSE,"mecan";#N/A,#N/A,FALSE,"civil";#N/A,#N/A,FALSE,"CAÑER";#N/A,#N/A,FALSE,"ELEC";#N/A,#N/A,FALSE,"INSTR"}</definedName>
    <definedName name="FSEFSEF" localSheetId="2" hidden="1">{#N/A,#N/A,FALSE,"Total_OC015";#N/A,#N/A,FALSE,"ADMIN";#N/A,#N/A,FALSE,"PROCES";#N/A,#N/A,FALSE,"mecan";#N/A,#N/A,FALSE,"civil";#N/A,#N/A,FALSE,"CAÑER";#N/A,#N/A,FALSE,"ELEC";#N/A,#N/A,FALSE,"INSTR"}</definedName>
    <definedName name="FSEFSEF" hidden="1">{#N/A,#N/A,FALSE,"Total_OC015";#N/A,#N/A,FALSE,"ADMIN";#N/A,#N/A,FALSE,"PROCES";#N/A,#N/A,FALSE,"mecan";#N/A,#N/A,FALSE,"civil";#N/A,#N/A,FALSE,"CAÑER";#N/A,#N/A,FALSE,"ELEC";#N/A,#N/A,FALSE,"INSTR"}</definedName>
    <definedName name="fsfs" hidden="1">[30]Quantity!#REF!</definedName>
    <definedName name="fssdf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ssdf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ssdf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ssd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t" localSheetId="3" hidden="1">{#N/A,#N/A,TRUE,"INGENIERIA";#N/A,#N/A,TRUE,"COMPRAS";#N/A,#N/A,TRUE,"DIRECCION";#N/A,#N/A,TRUE,"RESUMEN"}</definedName>
    <definedName name="ft" localSheetId="1" hidden="1">{#N/A,#N/A,TRUE,"INGENIERIA";#N/A,#N/A,TRUE,"COMPRAS";#N/A,#N/A,TRUE,"DIRECCION";#N/A,#N/A,TRUE,"RESUMEN"}</definedName>
    <definedName name="ft" localSheetId="2" hidden="1">{#N/A,#N/A,TRUE,"INGENIERIA";#N/A,#N/A,TRUE,"COMPRAS";#N/A,#N/A,TRUE,"DIRECCION";#N/A,#N/A,TRUE,"RESUMEN"}</definedName>
    <definedName name="ft" hidden="1">{#N/A,#N/A,TRUE,"INGENIERIA";#N/A,#N/A,TRUE,"COMPRAS";#N/A,#N/A,TRUE,"DIRECCION";#N/A,#N/A,TRUE,"RESUMEN"}</definedName>
    <definedName name="FVDV" hidden="1">[45]Quantity!#REF!</definedName>
    <definedName name="fvgh" localSheetId="3" hidden="1">{#N/A,#N/A,TRUE,"INGENIERIA";#N/A,#N/A,TRUE,"COMPRAS";#N/A,#N/A,TRUE,"DIRECCION";#N/A,#N/A,TRUE,"RESUMEN"}</definedName>
    <definedName name="fvgh" localSheetId="1" hidden="1">{#N/A,#N/A,TRUE,"INGENIERIA";#N/A,#N/A,TRUE,"COMPRAS";#N/A,#N/A,TRUE,"DIRECCION";#N/A,#N/A,TRUE,"RESUMEN"}</definedName>
    <definedName name="fvgh" localSheetId="2" hidden="1">{#N/A,#N/A,TRUE,"INGENIERIA";#N/A,#N/A,TRUE,"COMPRAS";#N/A,#N/A,TRUE,"DIRECCION";#N/A,#N/A,TRUE,"RESUMEN"}</definedName>
    <definedName name="fvgh" hidden="1">{#N/A,#N/A,TRUE,"INGENIERIA";#N/A,#N/A,TRUE,"COMPRAS";#N/A,#N/A,TRUE,"DIRECCION";#N/A,#N/A,TRUE,"RESUMEN"}</definedName>
    <definedName name="fvghh" localSheetId="3" hidden="1">{#N/A,#N/A,TRUE,"1842CWN0"}</definedName>
    <definedName name="fvghh" localSheetId="1" hidden="1">{#N/A,#N/A,TRUE,"1842CWN0"}</definedName>
    <definedName name="fvghh" localSheetId="2" hidden="1">{#N/A,#N/A,TRUE,"1842CWN0"}</definedName>
    <definedName name="fvghh" hidden="1">{#N/A,#N/A,TRUE,"1842CWN0"}</definedName>
    <definedName name="fvrj" localSheetId="3" hidden="1">{#N/A,#N/A,TRUE,"1842CWN0"}</definedName>
    <definedName name="fvrj" localSheetId="1" hidden="1">{#N/A,#N/A,TRUE,"1842CWN0"}</definedName>
    <definedName name="fvrj" localSheetId="2" hidden="1">{#N/A,#N/A,TRUE,"1842CWN0"}</definedName>
    <definedName name="fvrj" hidden="1">{#N/A,#N/A,TRUE,"1842CWN0"}</definedName>
    <definedName name="FWFESDFSDF" localSheetId="3" hidden="1">{#N/A,#N/A,TRUE,"Est. de Fact.";#N/A,#N/A,TRUE,"Capitulo 19";#N/A,#N/A,TRUE,"Proyecto P855"}</definedName>
    <definedName name="FWFESDFSDF" localSheetId="1" hidden="1">{#N/A,#N/A,TRUE,"Est. de Fact.";#N/A,#N/A,TRUE,"Capitulo 19";#N/A,#N/A,TRUE,"Proyecto P855"}</definedName>
    <definedName name="FWFESDFSDF" localSheetId="2" hidden="1">{#N/A,#N/A,TRUE,"Est. de Fact.";#N/A,#N/A,TRUE,"Capitulo 19";#N/A,#N/A,TRUE,"Proyecto P855"}</definedName>
    <definedName name="FWFESDFSDF" hidden="1">{#N/A,#N/A,TRUE,"Est. de Fact.";#N/A,#N/A,TRUE,"Capitulo 19";#N/A,#N/A,TRUE,"Proyecto P855"}</definedName>
    <definedName name="Gastón" localSheetId="3" hidden="1">{"CI+GG(BASE)",#N/A,FALSE,"CI+GG(BASE)";"GG",#N/A,FALSE,"CI+GG(BASE)";"CI",#N/A,FALSE,"CI+GG(BASE)"}</definedName>
    <definedName name="Gastón" localSheetId="1" hidden="1">{"CI+GG(BASE)",#N/A,FALSE,"CI+GG(BASE)";"GG",#N/A,FALSE,"CI+GG(BASE)";"CI",#N/A,FALSE,"CI+GG(BASE)"}</definedName>
    <definedName name="Gastón" localSheetId="2" hidden="1">{"CI+GG(BASE)",#N/A,FALSE,"CI+GG(BASE)";"GG",#N/A,FALSE,"CI+GG(BASE)";"CI",#N/A,FALSE,"CI+GG(BASE)"}</definedName>
    <definedName name="Gastón" hidden="1">{"CI+GG(BASE)",#N/A,FALSE,"CI+GG(BASE)";"GG",#N/A,FALSE,"CI+GG(BASE)";"CI",#N/A,FALSE,"CI+GG(BASE)"}</definedName>
    <definedName name="gbgg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bgg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bgg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b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ente" localSheetId="3" hidden="1">{"FlujoGastos",#N/A,FALSE,"Base";"FlujoGastos",#N/A,FALSE,"Buzón Tren";"FlujoGastos",#N/A,FALSE,"Buzón Camión";"FlujoGastos",#N/A,FALSE,"LHD Camión";"FlujoGastos",#N/A,FALSE,"Cámara Camión"}</definedName>
    <definedName name="gente" localSheetId="1" hidden="1">{"FlujoGastos",#N/A,FALSE,"Base";"FlujoGastos",#N/A,FALSE,"Buzón Tren";"FlujoGastos",#N/A,FALSE,"Buzón Camión";"FlujoGastos",#N/A,FALSE,"LHD Camión";"FlujoGastos",#N/A,FALSE,"Cámara Camión"}</definedName>
    <definedName name="gente" localSheetId="2" hidden="1">{"FlujoGastos",#N/A,FALSE,"Base";"FlujoGastos",#N/A,FALSE,"Buzón Tren";"FlujoGastos",#N/A,FALSE,"Buzón Camión";"FlujoGastos",#N/A,FALSE,"LHD Camión";"FlujoGastos",#N/A,FALSE,"Cámara Camión"}</definedName>
    <definedName name="gente" hidden="1">{"FlujoGastos",#N/A,FALSE,"Base";"FlujoGastos",#N/A,FALSE,"Buzón Tren";"FlujoGastos",#N/A,FALSE,"Buzón Camión";"FlujoGastos",#N/A,FALSE,"LHD Camión";"FlujoGastos",#N/A,FALSE,"Cámara Camión"}</definedName>
    <definedName name="gentio" localSheetId="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gentio" localSheetId="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gentio" localSheetId="2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gentio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gerente" localSheetId="3" hidden="1">{"desarrollo",#N/A,FALSE,"Cámara Camión";"resumen",#N/A,FALSE,"Cámara Camión";"eqprod",#N/A,FALSE,"Cámara Camión"}</definedName>
    <definedName name="gerente" localSheetId="1" hidden="1">{"desarrollo",#N/A,FALSE,"Cámara Camión";"resumen",#N/A,FALSE,"Cámara Camión";"eqprod",#N/A,FALSE,"Cámara Camión"}</definedName>
    <definedName name="gerente" localSheetId="2" hidden="1">{"desarrollo",#N/A,FALSE,"Cámara Camión";"resumen",#N/A,FALSE,"Cámara Camión";"eqprod",#N/A,FALSE,"Cámara Camión"}</definedName>
    <definedName name="gerente" hidden="1">{"desarrollo",#N/A,FALSE,"Cámara Camión";"resumen",#N/A,FALSE,"Cámara Camión";"eqprod",#N/A,FALSE,"Cámara Camión"}</definedName>
    <definedName name="gfd" localSheetId="3" hidden="1">#REF!</definedName>
    <definedName name="gfd" localSheetId="1" hidden="1">#REF!</definedName>
    <definedName name="gfd" localSheetId="2" hidden="1">#REF!</definedName>
    <definedName name="gfd" hidden="1">#REF!</definedName>
    <definedName name="gfdgfd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jhfdgj" localSheetId="3" hidden="1">{#N/A,#N/A,TRUE,"1842CWN0"}</definedName>
    <definedName name="gfjhfdgj" localSheetId="1" hidden="1">{#N/A,#N/A,TRUE,"1842CWN0"}</definedName>
    <definedName name="gfjhfdgj" localSheetId="2" hidden="1">{#N/A,#N/A,TRUE,"1842CWN0"}</definedName>
    <definedName name="gfjhfdgj" hidden="1">{#N/A,#N/A,TRUE,"1842CWN0"}</definedName>
    <definedName name="gg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G" localSheetId="3" hidden="1">#REF!</definedName>
    <definedName name="GGGGG" localSheetId="1" hidden="1">#REF!</definedName>
    <definedName name="GGGGG" localSheetId="2" hidden="1">#REF!</definedName>
    <definedName name="GGGGG" hidden="1">#REF!</definedName>
    <definedName name="gggggg" localSheetId="3" hidden="1">{#N/A,#N/A,FALSE,"Total_OC015";#N/A,#N/A,FALSE,"ADMIN";#N/A,#N/A,FALSE,"PROCES";#N/A,#N/A,FALSE,"mecan";#N/A,#N/A,FALSE,"civil";#N/A,#N/A,FALSE,"CAÑER";#N/A,#N/A,FALSE,"ELEC";#N/A,#N/A,FALSE,"INSTR"}</definedName>
    <definedName name="gggggg" localSheetId="1" hidden="1">{#N/A,#N/A,FALSE,"Total_OC015";#N/A,#N/A,FALSE,"ADMIN";#N/A,#N/A,FALSE,"PROCES";#N/A,#N/A,FALSE,"mecan";#N/A,#N/A,FALSE,"civil";#N/A,#N/A,FALSE,"CAÑER";#N/A,#N/A,FALSE,"ELEC";#N/A,#N/A,FALSE,"INSTR"}</definedName>
    <definedName name="gggggg" localSheetId="2" hidden="1">{#N/A,#N/A,FALSE,"Total_OC015";#N/A,#N/A,FALSE,"ADMIN";#N/A,#N/A,FALSE,"PROCES";#N/A,#N/A,FALSE,"mecan";#N/A,#N/A,FALSE,"civil";#N/A,#N/A,FALSE,"CAÑER";#N/A,#N/A,FALSE,"ELEC";#N/A,#N/A,FALSE,"INSTR"}</definedName>
    <definedName name="gggggg" hidden="1">{#N/A,#N/A,FALSE,"Total_OC015";#N/A,#N/A,FALSE,"ADMIN";#N/A,#N/A,FALSE,"PROCES";#N/A,#N/A,FALSE,"mecan";#N/A,#N/A,FALSE,"civil";#N/A,#N/A,FALSE,"CAÑER";#N/A,#N/A,FALSE,"ELEC";#N/A,#N/A,FALSE,"INSTR"}</definedName>
    <definedName name="gggggg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gg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gg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h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gh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gh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gh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guu" localSheetId="3" hidden="1">{#N/A,#N/A,TRUE,"1842CWN0"}</definedName>
    <definedName name="gguu" localSheetId="1" hidden="1">{#N/A,#N/A,TRUE,"1842CWN0"}</definedName>
    <definedName name="gguu" localSheetId="2" hidden="1">{#N/A,#N/A,TRUE,"1842CWN0"}</definedName>
    <definedName name="gguu" hidden="1">{#N/A,#N/A,TRUE,"1842CWN0"}</definedName>
    <definedName name="gh" localSheetId="3" hidden="1">#REF!</definedName>
    <definedName name="gh" localSheetId="1" hidden="1">#REF!</definedName>
    <definedName name="gh" localSheetId="2" hidden="1">#REF!</definedName>
    <definedName name="gh" hidden="1">#REF!</definedName>
    <definedName name="ghdfgh" localSheetId="3" hidden="1">{#N/A,#N/A,TRUE,"INGENIERIA";#N/A,#N/A,TRUE,"COMPRAS";#N/A,#N/A,TRUE,"DIRECCION";#N/A,#N/A,TRUE,"RESUMEN"}</definedName>
    <definedName name="ghdfgh" localSheetId="1" hidden="1">{#N/A,#N/A,TRUE,"INGENIERIA";#N/A,#N/A,TRUE,"COMPRAS";#N/A,#N/A,TRUE,"DIRECCION";#N/A,#N/A,TRUE,"RESUMEN"}</definedName>
    <definedName name="ghdfgh" localSheetId="2" hidden="1">{#N/A,#N/A,TRUE,"INGENIERIA";#N/A,#N/A,TRUE,"COMPRAS";#N/A,#N/A,TRUE,"DIRECCION";#N/A,#N/A,TRUE,"RESUMEN"}</definedName>
    <definedName name="ghdfgh" hidden="1">{#N/A,#N/A,TRUE,"INGENIERIA";#N/A,#N/A,TRUE,"COMPRAS";#N/A,#N/A,TRUE,"DIRECCION";#N/A,#N/A,TRUE,"RESUMEN"}</definedName>
    <definedName name="ghfgh" localSheetId="3" hidden="1">{#N/A,#N/A,TRUE,"INGENIERIA";#N/A,#N/A,TRUE,"COMPRAS";#N/A,#N/A,TRUE,"DIRECCION";#N/A,#N/A,TRUE,"RESUMEN"}</definedName>
    <definedName name="ghfgh" localSheetId="1" hidden="1">{#N/A,#N/A,TRUE,"INGENIERIA";#N/A,#N/A,TRUE,"COMPRAS";#N/A,#N/A,TRUE,"DIRECCION";#N/A,#N/A,TRUE,"RESUMEN"}</definedName>
    <definedName name="ghfgh" localSheetId="2" hidden="1">{#N/A,#N/A,TRUE,"INGENIERIA";#N/A,#N/A,TRUE,"COMPRAS";#N/A,#N/A,TRUE,"DIRECCION";#N/A,#N/A,TRUE,"RESUMEN"}</definedName>
    <definedName name="ghfgh" hidden="1">{#N/A,#N/A,TRUE,"INGENIERIA";#N/A,#N/A,TRUE,"COMPRAS";#N/A,#N/A,TRUE,"DIRECCION";#N/A,#N/A,TRUE,"RESUMEN"}</definedName>
    <definedName name="ghggg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jtfj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hjtfj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hjtfj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hjtfj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ifbfbv" localSheetId="3" hidden="1">{#N/A,#N/A,TRUE,"INGENIERIA";#N/A,#N/A,TRUE,"COMPRAS";#N/A,#N/A,TRUE,"DIRECCION";#N/A,#N/A,TRUE,"RESUMEN"}</definedName>
    <definedName name="gifbfbv" localSheetId="1" hidden="1">{#N/A,#N/A,TRUE,"INGENIERIA";#N/A,#N/A,TRUE,"COMPRAS";#N/A,#N/A,TRUE,"DIRECCION";#N/A,#N/A,TRUE,"RESUMEN"}</definedName>
    <definedName name="gifbfbv" localSheetId="2" hidden="1">{#N/A,#N/A,TRUE,"INGENIERIA";#N/A,#N/A,TRUE,"COMPRAS";#N/A,#N/A,TRUE,"DIRECCION";#N/A,#N/A,TRUE,"RESUMEN"}</definedName>
    <definedName name="gifbfbv" hidden="1">{#N/A,#N/A,TRUE,"INGENIERIA";#N/A,#N/A,TRUE,"COMPRAS";#N/A,#N/A,TRUE,"DIRECCION";#N/A,#N/A,TRUE,"RESUMEN"}</definedName>
    <definedName name="gigi" localSheetId="3" hidden="1">{#N/A,#N/A,FALSE,"summary";#N/A,#N/A,FALSE,"SumGraph"}</definedName>
    <definedName name="gigi" localSheetId="1" hidden="1">{#N/A,#N/A,FALSE,"summary";#N/A,#N/A,FALSE,"SumGraph"}</definedName>
    <definedName name="gigi" localSheetId="2" hidden="1">{#N/A,#N/A,FALSE,"summary";#N/A,#N/A,FALSE,"SumGraph"}</definedName>
    <definedName name="gigi" hidden="1">{#N/A,#N/A,FALSE,"summary";#N/A,#N/A,FALSE,"SumGraph"}</definedName>
    <definedName name="gjgf" localSheetId="3" hidden="1">{#N/A,#N/A,TRUE,"INGENIERIA";#N/A,#N/A,TRUE,"COMPRAS";#N/A,#N/A,TRUE,"DIRECCION";#N/A,#N/A,TRUE,"RESUMEN"}</definedName>
    <definedName name="gjgf" localSheetId="1" hidden="1">{#N/A,#N/A,TRUE,"INGENIERIA";#N/A,#N/A,TRUE,"COMPRAS";#N/A,#N/A,TRUE,"DIRECCION";#N/A,#N/A,TRUE,"RESUMEN"}</definedName>
    <definedName name="gjgf" localSheetId="2" hidden="1">{#N/A,#N/A,TRUE,"INGENIERIA";#N/A,#N/A,TRUE,"COMPRAS";#N/A,#N/A,TRUE,"DIRECCION";#N/A,#N/A,TRUE,"RESUMEN"}</definedName>
    <definedName name="gjgf" hidden="1">{#N/A,#N/A,TRUE,"INGENIERIA";#N/A,#N/A,TRUE,"COMPRAS";#N/A,#N/A,TRUE,"DIRECCION";#N/A,#N/A,TRUE,"RESUMEN"}</definedName>
    <definedName name="gjhgfj" localSheetId="3" hidden="1">{#N/A,#N/A,TRUE,"1842CWN0"}</definedName>
    <definedName name="gjhgfj" localSheetId="1" hidden="1">{#N/A,#N/A,TRUE,"1842CWN0"}</definedName>
    <definedName name="gjhgfj" localSheetId="2" hidden="1">{#N/A,#N/A,TRUE,"1842CWN0"}</definedName>
    <definedName name="gjhgfj" hidden="1">{#N/A,#N/A,TRUE,"1842CWN0"}</definedName>
    <definedName name="gjjkk" localSheetId="3" hidden="1">{#N/A,#N/A,TRUE,"1842CWN0"}</definedName>
    <definedName name="gjjkk" localSheetId="1" hidden="1">{#N/A,#N/A,TRUE,"1842CWN0"}</definedName>
    <definedName name="gjjkk" localSheetId="2" hidden="1">{#N/A,#N/A,TRUE,"1842CWN0"}</definedName>
    <definedName name="gjjkk" hidden="1">{#N/A,#N/A,TRUE,"1842CWN0"}</definedName>
    <definedName name="GJLHÑÑGHK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md" localSheetId="3" hidden="1">{#N/A,#N/A,FALSE,"Matrix";#N/A,#N/A,FALSE,"Executive";#N/A,#N/A,FALSE,"Summary"}</definedName>
    <definedName name="gmd" localSheetId="1" hidden="1">{#N/A,#N/A,FALSE,"Matrix";#N/A,#N/A,FALSE,"Executive";#N/A,#N/A,FALSE,"Summary"}</definedName>
    <definedName name="gmd" localSheetId="2" hidden="1">{#N/A,#N/A,FALSE,"Matrix";#N/A,#N/A,FALSE,"Executive";#N/A,#N/A,FALSE,"Summary"}</definedName>
    <definedName name="gmd" hidden="1">{#N/A,#N/A,FALSE,"Matrix";#N/A,#N/A,FALSE,"Executive";#N/A,#N/A,FALSE,"Summary"}</definedName>
    <definedName name="gmo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mo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mo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m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px" localSheetId="3" hidden="1">{#N/A,#N/A,TRUE,"INGENIERIA";#N/A,#N/A,TRUE,"COMPRAS";#N/A,#N/A,TRUE,"DIRECCION";#N/A,#N/A,TRUE,"RESUMEN"}</definedName>
    <definedName name="gpx" localSheetId="1" hidden="1">{#N/A,#N/A,TRUE,"INGENIERIA";#N/A,#N/A,TRUE,"COMPRAS";#N/A,#N/A,TRUE,"DIRECCION";#N/A,#N/A,TRUE,"RESUMEN"}</definedName>
    <definedName name="gpx" localSheetId="2" hidden="1">{#N/A,#N/A,TRUE,"INGENIERIA";#N/A,#N/A,TRUE,"COMPRAS";#N/A,#N/A,TRUE,"DIRECCION";#N/A,#N/A,TRUE,"RESUMEN"}</definedName>
    <definedName name="gpx" hidden="1">{#N/A,#N/A,TRUE,"INGENIERIA";#N/A,#N/A,TRUE,"COMPRAS";#N/A,#N/A,TRUE,"DIRECCION";#N/A,#N/A,TRUE,"RESUMEN"}</definedName>
    <definedName name="GRA." localSheetId="3" hidden="1">{"CI+GG(BASE)",#N/A,FALSE,"CI+GG(BASE)";"GG",#N/A,FALSE,"CI+GG(BASE)";"CI",#N/A,FALSE,"CI+GG(BASE)"}</definedName>
    <definedName name="GRA." localSheetId="1" hidden="1">{"CI+GG(BASE)",#N/A,FALSE,"CI+GG(BASE)";"GG",#N/A,FALSE,"CI+GG(BASE)";"CI",#N/A,FALSE,"CI+GG(BASE)"}</definedName>
    <definedName name="GRA." localSheetId="2" hidden="1">{"CI+GG(BASE)",#N/A,FALSE,"CI+GG(BASE)";"GG",#N/A,FALSE,"CI+GG(BASE)";"CI",#N/A,FALSE,"CI+GG(BASE)"}</definedName>
    <definedName name="GRA." hidden="1">{"CI+GG(BASE)",#N/A,FALSE,"CI+GG(BASE)";"GG",#N/A,FALSE,"CI+GG(BASE)";"CI",#N/A,FALSE,"CI+GG(BASE)"}</definedName>
    <definedName name="graf" hidden="1">'[46]LIMA-CANTA'!#REF!</definedName>
    <definedName name="Graf." localSheetId="3" hidden="1">{"MO(BASE)",#N/A,FALSE,"MO(BASE)";"MO(BASE)1",#N/A,FALSE,"MO(BASE)";"MO(BASE)2",#N/A,FALSE,"MO(BASE)"}</definedName>
    <definedName name="Graf." localSheetId="1" hidden="1">{"MO(BASE)",#N/A,FALSE,"MO(BASE)";"MO(BASE)1",#N/A,FALSE,"MO(BASE)";"MO(BASE)2",#N/A,FALSE,"MO(BASE)"}</definedName>
    <definedName name="Graf." localSheetId="2" hidden="1">{"MO(BASE)",#N/A,FALSE,"MO(BASE)";"MO(BASE)1",#N/A,FALSE,"MO(BASE)";"MO(BASE)2",#N/A,FALSE,"MO(BASE)"}</definedName>
    <definedName name="Graf." hidden="1">{"MO(BASE)",#N/A,FALSE,"MO(BASE)";"MO(BASE)1",#N/A,FALSE,"MO(BASE)";"MO(BASE)2",#N/A,FALSE,"MO(BASE)"}</definedName>
    <definedName name="graph0" hidden="1">'[46]LIMA-CANTA'!#REF!</definedName>
    <definedName name="Graph1" hidden="1">'[46]LIMA-CANTA'!#REF!</definedName>
    <definedName name="grege" localSheetId="3" hidden="1">{#N/A,#N/A,FALSE,"Total_OC015";#N/A,#N/A,FALSE,"ADMIN";#N/A,#N/A,FALSE,"PROCES";#N/A,#N/A,FALSE,"mecan";#N/A,#N/A,FALSE,"civil";#N/A,#N/A,FALSE,"CAÑER";#N/A,#N/A,FALSE,"ELEC";#N/A,#N/A,FALSE,"INSTR"}</definedName>
    <definedName name="grege" localSheetId="1" hidden="1">{#N/A,#N/A,FALSE,"Total_OC015";#N/A,#N/A,FALSE,"ADMIN";#N/A,#N/A,FALSE,"PROCES";#N/A,#N/A,FALSE,"mecan";#N/A,#N/A,FALSE,"civil";#N/A,#N/A,FALSE,"CAÑER";#N/A,#N/A,FALSE,"ELEC";#N/A,#N/A,FALSE,"INSTR"}</definedName>
    <definedName name="grege" localSheetId="2" hidden="1">{#N/A,#N/A,FALSE,"Total_OC015";#N/A,#N/A,FALSE,"ADMIN";#N/A,#N/A,FALSE,"PROCES";#N/A,#N/A,FALSE,"mecan";#N/A,#N/A,FALSE,"civil";#N/A,#N/A,FALSE,"CAÑER";#N/A,#N/A,FALSE,"ELEC";#N/A,#N/A,FALSE,"INSTR"}</definedName>
    <definedName name="grege" hidden="1">{#N/A,#N/A,FALSE,"Total_OC015";#N/A,#N/A,FALSE,"ADMIN";#N/A,#N/A,FALSE,"PROCES";#N/A,#N/A,FALSE,"mecan";#N/A,#N/A,FALSE,"civil";#N/A,#N/A,FALSE,"CAÑER";#N/A,#N/A,FALSE,"ELEC";#N/A,#N/A,FALSE,"INSTR"}</definedName>
    <definedName name="gsdfg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sdfg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sdfg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sdfg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gtfd" localSheetId="3" hidden="1">{#N/A,#N/A,TRUE,"1842CWN0"}</definedName>
    <definedName name="gtfd" localSheetId="1" hidden="1">{#N/A,#N/A,TRUE,"1842CWN0"}</definedName>
    <definedName name="gtfd" localSheetId="2" hidden="1">{#N/A,#N/A,TRUE,"1842CWN0"}</definedName>
    <definedName name="gtfd" hidden="1">{#N/A,#N/A,TRUE,"1842CWN0"}</definedName>
    <definedName name="gtgtgt" localSheetId="3" hidden="1">{#N/A,#N/A,TRUE,"Est. de Fact.";#N/A,#N/A,TRUE,"Capitulo 19";#N/A,#N/A,TRUE,"Proyecto P855"}</definedName>
    <definedName name="gtgtgt" localSheetId="1" hidden="1">{#N/A,#N/A,TRUE,"Est. de Fact.";#N/A,#N/A,TRUE,"Capitulo 19";#N/A,#N/A,TRUE,"Proyecto P855"}</definedName>
    <definedName name="gtgtgt" localSheetId="2" hidden="1">{#N/A,#N/A,TRUE,"Est. de Fact.";#N/A,#N/A,TRUE,"Capitulo 19";#N/A,#N/A,TRUE,"Proyecto P855"}</definedName>
    <definedName name="gtgtgt" hidden="1">{#N/A,#N/A,TRUE,"Est. de Fact.";#N/A,#N/A,TRUE,"Capitulo 19";#N/A,#N/A,TRUE,"Proyecto P855"}</definedName>
    <definedName name="gwag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wag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wag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wa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" hidden="1">'[10]LIMA-CANTA'!#REF!</definedName>
    <definedName name="hfdddslnb" localSheetId="3" hidden="1">{#N/A,#N/A,TRUE,"1842CWN0"}</definedName>
    <definedName name="hfdddslnb" localSheetId="1" hidden="1">{#N/A,#N/A,TRUE,"1842CWN0"}</definedName>
    <definedName name="hfdddslnb" localSheetId="2" hidden="1">{#N/A,#N/A,TRUE,"1842CWN0"}</definedName>
    <definedName name="hfdddslnb" hidden="1">{#N/A,#N/A,TRUE,"1842CWN0"}</definedName>
    <definedName name="hgf" localSheetId="3" hidden="1">{#N/A,#N/A,TRUE,"INGENIERIA";#N/A,#N/A,TRUE,"COMPRAS";#N/A,#N/A,TRUE,"DIRECCION";#N/A,#N/A,TRUE,"RESUMEN"}</definedName>
    <definedName name="hgf" localSheetId="1" hidden="1">{#N/A,#N/A,TRUE,"INGENIERIA";#N/A,#N/A,TRUE,"COMPRAS";#N/A,#N/A,TRUE,"DIRECCION";#N/A,#N/A,TRUE,"RESUMEN"}</definedName>
    <definedName name="hgf" localSheetId="2" hidden="1">{#N/A,#N/A,TRUE,"INGENIERIA";#N/A,#N/A,TRUE,"COMPRAS";#N/A,#N/A,TRUE,"DIRECCION";#N/A,#N/A,TRUE,"RESUMEN"}</definedName>
    <definedName name="hgf" hidden="1">{#N/A,#N/A,TRUE,"INGENIERIA";#N/A,#N/A,TRUE,"COMPRAS";#N/A,#N/A,TRUE,"DIRECCION";#N/A,#N/A,TRUE,"RESUMEN"}</definedName>
    <definedName name="hgfd" localSheetId="3" hidden="1">{#N/A,#N/A,TRUE,"1842CWN0"}</definedName>
    <definedName name="hgfd" localSheetId="1" hidden="1">{#N/A,#N/A,TRUE,"1842CWN0"}</definedName>
    <definedName name="hgfd" localSheetId="2" hidden="1">{#N/A,#N/A,TRUE,"1842CWN0"}</definedName>
    <definedName name="hgfd" hidden="1">{#N/A,#N/A,TRUE,"1842CWN0"}</definedName>
    <definedName name="HGH" localSheetId="3" hidden="1">{#N/A,#N/A,FALSE,"summary";#N/A,#N/A,FALSE,"SumGraph"}</definedName>
    <definedName name="HGH" localSheetId="1" hidden="1">{#N/A,#N/A,FALSE,"summary";#N/A,#N/A,FALSE,"SumGraph"}</definedName>
    <definedName name="HGH" localSheetId="2" hidden="1">{#N/A,#N/A,FALSE,"summary";#N/A,#N/A,FALSE,"SumGraph"}</definedName>
    <definedName name="HGH" hidden="1">{#N/A,#N/A,FALSE,"summary";#N/A,#N/A,FALSE,"SumGraph"}</definedName>
    <definedName name="hgjkiklj" localSheetId="3" hidden="1">{#N/A,#N/A,TRUE,"1842CWN0"}</definedName>
    <definedName name="hgjkiklj" localSheetId="1" hidden="1">{#N/A,#N/A,TRUE,"1842CWN0"}</definedName>
    <definedName name="hgjkiklj" localSheetId="2" hidden="1">{#N/A,#N/A,TRUE,"1842CWN0"}</definedName>
    <definedName name="hgjkiklj" hidden="1">{#N/A,#N/A,TRUE,"1842CWN0"}</definedName>
    <definedName name="hh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h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h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h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hhh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hhh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hhh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hhh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htgb" localSheetId="3" hidden="1">{#N/A,#N/A,TRUE,"INGENIERIA";#N/A,#N/A,TRUE,"COMPRAS";#N/A,#N/A,TRUE,"DIRECCION";#N/A,#N/A,TRUE,"RESUMEN"}</definedName>
    <definedName name="hhtgb" localSheetId="1" hidden="1">{#N/A,#N/A,TRUE,"INGENIERIA";#N/A,#N/A,TRUE,"COMPRAS";#N/A,#N/A,TRUE,"DIRECCION";#N/A,#N/A,TRUE,"RESUMEN"}</definedName>
    <definedName name="hhtgb" localSheetId="2" hidden="1">{#N/A,#N/A,TRUE,"INGENIERIA";#N/A,#N/A,TRUE,"COMPRAS";#N/A,#N/A,TRUE,"DIRECCION";#N/A,#N/A,TRUE,"RESUMEN"}</definedName>
    <definedName name="hhtgb" hidden="1">{#N/A,#N/A,TRUE,"INGENIERIA";#N/A,#N/A,TRUE,"COMPRAS";#N/A,#N/A,TRUE,"DIRECCION";#N/A,#N/A,TRUE,"RESUMEN"}</definedName>
    <definedName name="hjhhhkkhkhkh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jhhhkkhkhkh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jhhhkkhkhkh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jhhhkkhkhk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JHJYUT" localSheetId="3" hidden="1">{#N/A,#N/A,TRUE,"1842CWN0"}</definedName>
    <definedName name="HJHJYUT" localSheetId="1" hidden="1">{#N/A,#N/A,TRUE,"1842CWN0"}</definedName>
    <definedName name="HJHJYUT" localSheetId="2" hidden="1">{#N/A,#N/A,TRUE,"1842CWN0"}</definedName>
    <definedName name="HJHJYUT" hidden="1">{#N/A,#N/A,TRUE,"1842CWN0"}</definedName>
    <definedName name="hjityu" localSheetId="3" hidden="1">{#N/A,#N/A,TRUE,"1842CWN0"}</definedName>
    <definedName name="hjityu" localSheetId="1" hidden="1">{#N/A,#N/A,TRUE,"1842CWN0"}</definedName>
    <definedName name="hjityu" localSheetId="2" hidden="1">{#N/A,#N/A,TRUE,"1842CWN0"}</definedName>
    <definedName name="hjityu" hidden="1">{#N/A,#N/A,TRUE,"1842CWN0"}</definedName>
    <definedName name="hkd" localSheetId="3" hidden="1">{#N/A,#N/A,TRUE,"1842CWN0"}</definedName>
    <definedName name="hkd" localSheetId="1" hidden="1">{#N/A,#N/A,TRUE,"1842CWN0"}</definedName>
    <definedName name="hkd" localSheetId="2" hidden="1">{#N/A,#N/A,TRUE,"1842CWN0"}</definedName>
    <definedName name="hkd" hidden="1">{#N/A,#N/A,TRUE,"1842CWN0"}</definedName>
    <definedName name="hnf" localSheetId="3" hidden="1">{#N/A,#N/A,TRUE,"1842CWN0"}</definedName>
    <definedName name="hnf" localSheetId="1" hidden="1">{#N/A,#N/A,TRUE,"1842CWN0"}</definedName>
    <definedName name="hnf" localSheetId="2" hidden="1">{#N/A,#N/A,TRUE,"1842CWN0"}</definedName>
    <definedName name="hnf" hidden="1">{#N/A,#N/A,TRUE,"1842CWN0"}</definedName>
    <definedName name="hnrsd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hnrsd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hnrsd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hnrsd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HOJA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OJA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OJA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OJA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orizon" localSheetId="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horizon" localSheetId="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horizon" localSheetId="2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horizon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horozon" localSheetId="3" hidden="1">{"desarrollo",#N/A,FALSE,"LHD Camión";"eqdllo",#N/A,FALSE,"LHD Camión";"eqprod",#N/A,FALSE,"LHD Camión";"Resumen",#N/A,FALSE,"LHD Camión"}</definedName>
    <definedName name="horozon" localSheetId="1" hidden="1">{"desarrollo",#N/A,FALSE,"LHD Camión";"eqdllo",#N/A,FALSE,"LHD Camión";"eqprod",#N/A,FALSE,"LHD Camión";"Resumen",#N/A,FALSE,"LHD Camión"}</definedName>
    <definedName name="horozon" localSheetId="2" hidden="1">{"desarrollo",#N/A,FALSE,"LHD Camión";"eqdllo",#N/A,FALSE,"LHD Camión";"eqprod",#N/A,FALSE,"LHD Camión";"Resumen",#N/A,FALSE,"LHD Camión"}</definedName>
    <definedName name="horozon" hidden="1">{"desarrollo",#N/A,FALSE,"LHD Camión";"eqdllo",#N/A,FALSE,"LHD Camión";"eqprod",#N/A,FALSE,"LHD Camión";"Resumen",#N/A,FALSE,"LHD Camión"}</definedName>
    <definedName name="HTML_CodePage" hidden="1">1252</definedName>
    <definedName name="HTML_Control" localSheetId="3" hidden="1">{"'Appendix 3 Currency'!$A$1:$U$96"}</definedName>
    <definedName name="HTML_Control" localSheetId="1" hidden="1">{"'Appendix 3 Currency'!$A$1:$U$96"}</definedName>
    <definedName name="HTML_Control" localSheetId="2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ynj" localSheetId="3" hidden="1">{#N/A,#N/A,TRUE,"1842CWN0"}</definedName>
    <definedName name="hynj" localSheetId="1" hidden="1">{#N/A,#N/A,TRUE,"1842CWN0"}</definedName>
    <definedName name="hynj" localSheetId="2" hidden="1">{#N/A,#N/A,TRUE,"1842CWN0"}</definedName>
    <definedName name="hynj" hidden="1">{#N/A,#N/A,TRUE,"1842CWN0"}</definedName>
    <definedName name="iact" localSheetId="3" hidden="1">{#N/A,#N/A,TRUE,"1842CWN0"}</definedName>
    <definedName name="iact" localSheetId="1" hidden="1">{#N/A,#N/A,TRUE,"1842CWN0"}</definedName>
    <definedName name="iact" localSheetId="2" hidden="1">{#N/A,#N/A,TRUE,"1842CWN0"}</definedName>
    <definedName name="iact" hidden="1">{#N/A,#N/A,TRUE,"1842CWN0"}</definedName>
    <definedName name="III" localSheetId="3" hidden="1">{#N/A,#N/A,FALSE,"summary";#N/A,#N/A,FALSE,"SumGraph"}</definedName>
    <definedName name="III" localSheetId="1" hidden="1">{#N/A,#N/A,FALSE,"summary";#N/A,#N/A,FALSE,"SumGraph"}</definedName>
    <definedName name="III" localSheetId="2" hidden="1">{#N/A,#N/A,FALSE,"summary";#N/A,#N/A,FALSE,"SumGraph"}</definedName>
    <definedName name="III" hidden="1">{#N/A,#N/A,FALSE,"summary";#N/A,#N/A,FALSE,"SumGraph"}</definedName>
    <definedName name="iiii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iii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iii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iii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ikl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ikl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ikl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ikl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jfd" localSheetId="3" hidden="1">{#N/A,#N/A,TRUE,"INGENIERIA";#N/A,#N/A,TRUE,"COMPRAS";#N/A,#N/A,TRUE,"DIRECCION";#N/A,#N/A,TRUE,"RESUMEN"}</definedName>
    <definedName name="ijfd" localSheetId="1" hidden="1">{#N/A,#N/A,TRUE,"INGENIERIA";#N/A,#N/A,TRUE,"COMPRAS";#N/A,#N/A,TRUE,"DIRECCION";#N/A,#N/A,TRUE,"RESUMEN"}</definedName>
    <definedName name="ijfd" localSheetId="2" hidden="1">{#N/A,#N/A,TRUE,"INGENIERIA";#N/A,#N/A,TRUE,"COMPRAS";#N/A,#N/A,TRUE,"DIRECCION";#N/A,#N/A,TRUE,"RESUMEN"}</definedName>
    <definedName name="ijfd" hidden="1">{#N/A,#N/A,TRUE,"INGENIERIA";#N/A,#N/A,TRUE,"COMPRAS";#N/A,#N/A,TRUE,"DIRECCION";#N/A,#N/A,TRUE,"RESUMEN"}</definedName>
    <definedName name="ijjbg" localSheetId="3" hidden="1">{#N/A,#N/A,TRUE,"1842CWN0"}</definedName>
    <definedName name="ijjbg" localSheetId="1" hidden="1">{#N/A,#N/A,TRUE,"1842CWN0"}</definedName>
    <definedName name="ijjbg" localSheetId="2" hidden="1">{#N/A,#N/A,TRUE,"1842CWN0"}</definedName>
    <definedName name="ijjbg" hidden="1">{#N/A,#N/A,TRUE,"1842CWN0"}</definedName>
    <definedName name="ikkkk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kkk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kkk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k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kkkk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kkkk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kkkk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kk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LIULIU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IKLIULIU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IKLIULIU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IKLIULIU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iklo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lo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lo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l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lhgbfh" localSheetId="3" hidden="1">{#N/A,#N/A,TRUE,"1842CWN0"}</definedName>
    <definedName name="ilhgbfh" localSheetId="1" hidden="1">{#N/A,#N/A,TRUE,"1842CWN0"}</definedName>
    <definedName name="ilhgbfh" localSheetId="2" hidden="1">{#N/A,#N/A,TRUE,"1842CWN0"}</definedName>
    <definedName name="ilhgbfh" hidden="1">{#N/A,#N/A,TRUE,"1842CWN0"}</definedName>
    <definedName name="imgt" localSheetId="3" hidden="1">{#N/A,#N/A,TRUE,"INGENIERIA";#N/A,#N/A,TRUE,"COMPRAS";#N/A,#N/A,TRUE,"DIRECCION";#N/A,#N/A,TRUE,"RESUMEN"}</definedName>
    <definedName name="imgt" localSheetId="1" hidden="1">{#N/A,#N/A,TRUE,"INGENIERIA";#N/A,#N/A,TRUE,"COMPRAS";#N/A,#N/A,TRUE,"DIRECCION";#N/A,#N/A,TRUE,"RESUMEN"}</definedName>
    <definedName name="imgt" localSheetId="2" hidden="1">{#N/A,#N/A,TRUE,"INGENIERIA";#N/A,#N/A,TRUE,"COMPRAS";#N/A,#N/A,TRUE,"DIRECCION";#N/A,#N/A,TRUE,"RESUMEN"}</definedName>
    <definedName name="imgt" hidden="1">{#N/A,#N/A,TRUE,"INGENIERIA";#N/A,#N/A,TRUE,"COMPRAS";#N/A,#N/A,TRUE,"DIRECCION";#N/A,#N/A,TRUE,"RESUMEN"}</definedName>
    <definedName name="inc" localSheetId="3" hidden="1">{"CI+GG(BASE)",#N/A,FALSE,"CI+GG(BASE)";"GG",#N/A,FALSE,"CI+GG(BASE)";"CI",#N/A,FALSE,"CI+GG(BASE)"}</definedName>
    <definedName name="inc" localSheetId="1" hidden="1">{"CI+GG(BASE)",#N/A,FALSE,"CI+GG(BASE)";"GG",#N/A,FALSE,"CI+GG(BASE)";"CI",#N/A,FALSE,"CI+GG(BASE)"}</definedName>
    <definedName name="inc" localSheetId="2" hidden="1">{"CI+GG(BASE)",#N/A,FALSE,"CI+GG(BASE)";"GG",#N/A,FALSE,"CI+GG(BASE)";"CI",#N/A,FALSE,"CI+GG(BASE)"}</definedName>
    <definedName name="inc" hidden="1">{"CI+GG(BASE)",#N/A,FALSE,"CI+GG(BASE)";"GG",#N/A,FALSE,"CI+GG(BASE)";"CI",#N/A,FALSE,"CI+GG(BASE)"}</definedName>
    <definedName name="Ing" localSheetId="3" hidden="1">{#N/A,#N/A,FALSE,"Total_OC015";#N/A,#N/A,FALSE,"ADMIN";#N/A,#N/A,FALSE,"PROCES";#N/A,#N/A,FALSE,"mecan";#N/A,#N/A,FALSE,"civil";#N/A,#N/A,FALSE,"CAÑER";#N/A,#N/A,FALSE,"ELEC";#N/A,#N/A,FALSE,"INSTR"}</definedName>
    <definedName name="Ing" localSheetId="1" hidden="1">{#N/A,#N/A,FALSE,"Total_OC015";#N/A,#N/A,FALSE,"ADMIN";#N/A,#N/A,FALSE,"PROCES";#N/A,#N/A,FALSE,"mecan";#N/A,#N/A,FALSE,"civil";#N/A,#N/A,FALSE,"CAÑER";#N/A,#N/A,FALSE,"ELEC";#N/A,#N/A,FALSE,"INSTR"}</definedName>
    <definedName name="Ing" localSheetId="2" hidden="1">{#N/A,#N/A,FALSE,"Total_OC015";#N/A,#N/A,FALSE,"ADMIN";#N/A,#N/A,FALSE,"PROCES";#N/A,#N/A,FALSE,"mecan";#N/A,#N/A,FALSE,"civil";#N/A,#N/A,FALSE,"CAÑER";#N/A,#N/A,FALSE,"ELEC";#N/A,#N/A,FALSE,"INSTR"}</definedName>
    <definedName name="Ing" hidden="1">{#N/A,#N/A,FALSE,"Total_OC015";#N/A,#N/A,FALSE,"ADMIN";#N/A,#N/A,FALSE,"PROCES";#N/A,#N/A,FALSE,"mecan";#N/A,#N/A,FALSE,"civil";#N/A,#N/A,FALSE,"CAÑER";#N/A,#N/A,FALSE,"ELEC";#N/A,#N/A,FALSE,"INSTR"}</definedName>
    <definedName name="Inte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Inte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Inte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Int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INTERES" hidden="1">'[17]F-05'!#REF!</definedName>
    <definedName name="Intereses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ntereses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ntereses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nterese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oioioi" localSheetId="3" hidden="1">{#N/A,#N/A,TRUE,"Est. de Fact.";#N/A,#N/A,TRUE,"Capitulo 19";#N/A,#N/A,TRUE,"Proyecto P855"}</definedName>
    <definedName name="ioioioi" localSheetId="1" hidden="1">{#N/A,#N/A,TRUE,"Est. de Fact.";#N/A,#N/A,TRUE,"Capitulo 19";#N/A,#N/A,TRUE,"Proyecto P855"}</definedName>
    <definedName name="ioioioi" localSheetId="2" hidden="1">{#N/A,#N/A,TRUE,"Est. de Fact.";#N/A,#N/A,TRUE,"Capitulo 19";#N/A,#N/A,TRUE,"Proyecto P855"}</definedName>
    <definedName name="ioioioi" hidden="1">{#N/A,#N/A,TRUE,"Est. de Fact.";#N/A,#N/A,TRUE,"Capitulo 19";#N/A,#N/A,TRUE,"Proyecto P855"}</definedName>
    <definedName name="IOIUOUI" localSheetId="3" hidden="1">{#N/A,#N/A,TRUE,"INGENIERIA";#N/A,#N/A,TRUE,"COMPRAS";#N/A,#N/A,TRUE,"DIRECCION";#N/A,#N/A,TRUE,"RESUMEN"}</definedName>
    <definedName name="IOIUOUI" localSheetId="1" hidden="1">{#N/A,#N/A,TRUE,"INGENIERIA";#N/A,#N/A,TRUE,"COMPRAS";#N/A,#N/A,TRUE,"DIRECCION";#N/A,#N/A,TRUE,"RESUMEN"}</definedName>
    <definedName name="IOIUOUI" localSheetId="2" hidden="1">{#N/A,#N/A,TRUE,"INGENIERIA";#N/A,#N/A,TRUE,"COMPRAS";#N/A,#N/A,TRUE,"DIRECCION";#N/A,#N/A,TRUE,"RESUMEN"}</definedName>
    <definedName name="IOIUOUI" hidden="1">{#N/A,#N/A,TRUE,"INGENIERIA";#N/A,#N/A,TRUE,"COMPRAS";#N/A,#N/A,TRUE,"DIRECCION";#N/A,#N/A,TRUE,"RESUMEN"}</definedName>
    <definedName name="iooll" localSheetId="3" hidden="1">{#N/A,#N/A,TRUE,"INGENIERIA";#N/A,#N/A,TRUE,"COMPRAS";#N/A,#N/A,TRUE,"DIRECCION";#N/A,#N/A,TRUE,"RESUMEN"}</definedName>
    <definedName name="iooll" localSheetId="1" hidden="1">{#N/A,#N/A,TRUE,"INGENIERIA";#N/A,#N/A,TRUE,"COMPRAS";#N/A,#N/A,TRUE,"DIRECCION";#N/A,#N/A,TRUE,"RESUMEN"}</definedName>
    <definedName name="iooll" localSheetId="2" hidden="1">{#N/A,#N/A,TRUE,"INGENIERIA";#N/A,#N/A,TRUE,"COMPRAS";#N/A,#N/A,TRUE,"DIRECCION";#N/A,#N/A,TRUE,"RESUMEN"}</definedName>
    <definedName name="iooll" hidden="1">{#N/A,#N/A,TRUE,"INGENIERIA";#N/A,#N/A,TRUE,"COMPRAS";#N/A,#N/A,TRUE,"DIRECCION";#N/A,#N/A,TRUE,"RESUMEN"}</definedName>
    <definedName name="itruoyojmc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truoyojmc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truoyojmc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truoyojm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dhsdva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jdhsdva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jdhsdva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jdhsdva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jfyu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jfyu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jfyu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jfyu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jgfde" localSheetId="3" hidden="1">{#N/A,#N/A,TRUE,"INGENIERIA";#N/A,#N/A,TRUE,"COMPRAS";#N/A,#N/A,TRUE,"DIRECCION";#N/A,#N/A,TRUE,"RESUMEN"}</definedName>
    <definedName name="jgfde" localSheetId="1" hidden="1">{#N/A,#N/A,TRUE,"INGENIERIA";#N/A,#N/A,TRUE,"COMPRAS";#N/A,#N/A,TRUE,"DIRECCION";#N/A,#N/A,TRUE,"RESUMEN"}</definedName>
    <definedName name="jgfde" localSheetId="2" hidden="1">{#N/A,#N/A,TRUE,"INGENIERIA";#N/A,#N/A,TRUE,"COMPRAS";#N/A,#N/A,TRUE,"DIRECCION";#N/A,#N/A,TRUE,"RESUMEN"}</definedName>
    <definedName name="jgfde" hidden="1">{#N/A,#N/A,TRUE,"INGENIERIA";#N/A,#N/A,TRUE,"COMPRAS";#N/A,#N/A,TRUE,"DIRECCION";#N/A,#N/A,TRUE,"RESUMEN"}</definedName>
    <definedName name="jh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g" localSheetId="3" hidden="1">{#N/A,#N/A,TRUE,"1842CWN0"}</definedName>
    <definedName name="jhg" localSheetId="1" hidden="1">{#N/A,#N/A,TRUE,"1842CWN0"}</definedName>
    <definedName name="jhg" localSheetId="2" hidden="1">{#N/A,#N/A,TRUE,"1842CWN0"}</definedName>
    <definedName name="jhg" hidden="1">{#N/A,#N/A,TRUE,"1842CWN0"}</definedName>
    <definedName name="jj" localSheetId="3" hidden="1">{#N/A,#N/A,FALSE,"Total_OC015";#N/A,#N/A,FALSE,"ADMIN";#N/A,#N/A,FALSE,"PROCES";#N/A,#N/A,FALSE,"mecan";#N/A,#N/A,FALSE,"civil";#N/A,#N/A,FALSE,"CAÑER";#N/A,#N/A,FALSE,"ELEC";#N/A,#N/A,FALSE,"INSTR"}</definedName>
    <definedName name="jj" localSheetId="1" hidden="1">{#N/A,#N/A,FALSE,"Total_OC015";#N/A,#N/A,FALSE,"ADMIN";#N/A,#N/A,FALSE,"PROCES";#N/A,#N/A,FALSE,"mecan";#N/A,#N/A,FALSE,"civil";#N/A,#N/A,FALSE,"CAÑER";#N/A,#N/A,FALSE,"ELEC";#N/A,#N/A,FALSE,"INSTR"}</definedName>
    <definedName name="jj" localSheetId="2" hidden="1">{#N/A,#N/A,FALSE,"Total_OC015";#N/A,#N/A,FALSE,"ADMIN";#N/A,#N/A,FALSE,"PROCES";#N/A,#N/A,FALSE,"mecan";#N/A,#N/A,FALSE,"civil";#N/A,#N/A,FALSE,"CAÑER";#N/A,#N/A,FALSE,"ELEC";#N/A,#N/A,FALSE,"INSTR"}</definedName>
    <definedName name="jj" hidden="1">{#N/A,#N/A,FALSE,"Total_OC015";#N/A,#N/A,FALSE,"ADMIN";#N/A,#N/A,FALSE,"PROCES";#N/A,#N/A,FALSE,"mecan";#N/A,#N/A,FALSE,"civil";#N/A,#N/A,FALSE,"CAÑER";#N/A,#N/A,FALSE,"ELEC";#N/A,#N/A,FALSE,"INSTR"}</definedName>
    <definedName name="jjj" localSheetId="3" hidden="1">{#N/A,#N/A,FALSE,"Total_OC015";#N/A,#N/A,FALSE,"ADMIN";#N/A,#N/A,FALSE,"PROCES";#N/A,#N/A,FALSE,"mecan";#N/A,#N/A,FALSE,"civil";#N/A,#N/A,FALSE,"CAÑER";#N/A,#N/A,FALSE,"ELEC";#N/A,#N/A,FALSE,"INSTR"}</definedName>
    <definedName name="jjj" localSheetId="1" hidden="1">{#N/A,#N/A,FALSE,"Total_OC015";#N/A,#N/A,FALSE,"ADMIN";#N/A,#N/A,FALSE,"PROCES";#N/A,#N/A,FALSE,"mecan";#N/A,#N/A,FALSE,"civil";#N/A,#N/A,FALSE,"CAÑER";#N/A,#N/A,FALSE,"ELEC";#N/A,#N/A,FALSE,"INSTR"}</definedName>
    <definedName name="jjj" localSheetId="2" hidden="1">{#N/A,#N/A,FALSE,"Total_OC015";#N/A,#N/A,FALSE,"ADMIN";#N/A,#N/A,FALSE,"PROCES";#N/A,#N/A,FALSE,"mecan";#N/A,#N/A,FALSE,"civil";#N/A,#N/A,FALSE,"CAÑER";#N/A,#N/A,FALSE,"ELEC";#N/A,#N/A,FALSE,"INSTR"}</definedName>
    <definedName name="jjj" hidden="1">{#N/A,#N/A,FALSE,"Total_OC015";#N/A,#N/A,FALSE,"ADMIN";#N/A,#N/A,FALSE,"PROCES";#N/A,#N/A,FALSE,"mecan";#N/A,#N/A,FALSE,"civil";#N/A,#N/A,FALSE,"CAÑER";#N/A,#N/A,FALSE,"ELEC";#N/A,#N/A,FALSE,"INSTR"}</definedName>
    <definedName name="jjjjj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jj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jj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j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jjjj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jjjj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jjjj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jjj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juu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juu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juu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jju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ose" localSheetId="3" hidden="1">#REF!</definedName>
    <definedName name="Jose" localSheetId="1" hidden="1">#REF!</definedName>
    <definedName name="Jose" localSheetId="2" hidden="1">#REF!</definedName>
    <definedName name="Jose" hidden="1">#REF!</definedName>
    <definedName name="José" localSheetId="3" hidden="1">#REF!</definedName>
    <definedName name="José" localSheetId="1" hidden="1">#REF!</definedName>
    <definedName name="José" localSheetId="2" hidden="1">#REF!</definedName>
    <definedName name="José" hidden="1">#REF!</definedName>
    <definedName name="JOSIANNE" localSheetId="3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JOSIANNE" localSheetId="1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JOSIANNE" localSheetId="2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JOSIANNE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JUAN" hidden="1">'[47]F-05'!#REF!</definedName>
    <definedName name="JUPOX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K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dbdif" localSheetId="3" hidden="1">{#N/A,#N/A,TRUE,"1842CWN0"}</definedName>
    <definedName name="kdbdif" localSheetId="1" hidden="1">{#N/A,#N/A,TRUE,"1842CWN0"}</definedName>
    <definedName name="kdbdif" localSheetId="2" hidden="1">{#N/A,#N/A,TRUE,"1842CWN0"}</definedName>
    <definedName name="kdbdif" hidden="1">{#N/A,#N/A,TRUE,"1842CWN0"}</definedName>
    <definedName name="kdjdbv" localSheetId="3" hidden="1">{#N/A,#N/A,TRUE,"1842CWN0"}</definedName>
    <definedName name="kdjdbv" localSheetId="1" hidden="1">{#N/A,#N/A,TRUE,"1842CWN0"}</definedName>
    <definedName name="kdjdbv" localSheetId="2" hidden="1">{#N/A,#N/A,TRUE,"1842CWN0"}</definedName>
    <definedName name="kdjdbv" hidden="1">{#N/A,#N/A,TRUE,"1842CWN0"}</definedName>
    <definedName name="kdjks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kdjks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kdjks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kdjks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KEY" localSheetId="3" hidden="1">#REF!</definedName>
    <definedName name="KEY" localSheetId="1" hidden="1">#REF!</definedName>
    <definedName name="KEY" localSheetId="2" hidden="1">#REF!</definedName>
    <definedName name="KEY" hidden="1">#REF!</definedName>
    <definedName name="keyyy" localSheetId="3" hidden="1">[44]Quantity!#REF!</definedName>
    <definedName name="keyyy" localSheetId="1" hidden="1">[44]Quantity!#REF!</definedName>
    <definedName name="keyyy" localSheetId="2" hidden="1">[44]Quantity!#REF!</definedName>
    <definedName name="keyyy" hidden="1">[44]Quantity!#REF!</definedName>
    <definedName name="kfkdk" localSheetId="3" hidden="1">[42]Quantity!#REF!</definedName>
    <definedName name="kfkdk" localSheetId="1" hidden="1">[42]Quantity!#REF!</definedName>
    <definedName name="kfkdk" localSheetId="2" hidden="1">[42]Quantity!#REF!</definedName>
    <definedName name="kfkdk" hidden="1">[42]Quantity!#REF!</definedName>
    <definedName name="khgfd" localSheetId="3" hidden="1">{#N/A,#N/A,TRUE,"INGENIERIA";#N/A,#N/A,TRUE,"COMPRAS";#N/A,#N/A,TRUE,"DIRECCION";#N/A,#N/A,TRUE,"RESUMEN"}</definedName>
    <definedName name="khgfd" localSheetId="1" hidden="1">{#N/A,#N/A,TRUE,"INGENIERIA";#N/A,#N/A,TRUE,"COMPRAS";#N/A,#N/A,TRUE,"DIRECCION";#N/A,#N/A,TRUE,"RESUMEN"}</definedName>
    <definedName name="khgfd" localSheetId="2" hidden="1">{#N/A,#N/A,TRUE,"INGENIERIA";#N/A,#N/A,TRUE,"COMPRAS";#N/A,#N/A,TRUE,"DIRECCION";#N/A,#N/A,TRUE,"RESUMEN"}</definedName>
    <definedName name="khgfd" hidden="1">{#N/A,#N/A,TRUE,"INGENIERIA";#N/A,#N/A,TRUE,"COMPRAS";#N/A,#N/A,TRUE,"DIRECCION";#N/A,#N/A,TRUE,"RESUMEN"}</definedName>
    <definedName name="kj" hidden="1">'[5]F-05'!#REF!</definedName>
    <definedName name="kjhkj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p" hidden="1">'[38]F-05'!#REF!</definedName>
    <definedName name="kjshgsv" localSheetId="3" hidden="1">{#N/A,#N/A,TRUE,"INGENIERIA";#N/A,#N/A,TRUE,"COMPRAS";#N/A,#N/A,TRUE,"DIRECCION";#N/A,#N/A,TRUE,"RESUMEN"}</definedName>
    <definedName name="kjshgsv" localSheetId="1" hidden="1">{#N/A,#N/A,TRUE,"INGENIERIA";#N/A,#N/A,TRUE,"COMPRAS";#N/A,#N/A,TRUE,"DIRECCION";#N/A,#N/A,TRUE,"RESUMEN"}</definedName>
    <definedName name="kjshgsv" localSheetId="2" hidden="1">{#N/A,#N/A,TRUE,"INGENIERIA";#N/A,#N/A,TRUE,"COMPRAS";#N/A,#N/A,TRUE,"DIRECCION";#N/A,#N/A,TRUE,"RESUMEN"}</definedName>
    <definedName name="kjshgsv" hidden="1">{#N/A,#N/A,TRUE,"INGENIERIA";#N/A,#N/A,TRUE,"COMPRAS";#N/A,#N/A,TRUE,"DIRECCION";#N/A,#N/A,TRUE,"RESUMEN"}</definedName>
    <definedName name="kk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k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k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k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k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kk" localSheetId="3" hidden="1">{#N/A,#N/A,FALSE,"WBS 1.06";#N/A,#N/A,FALSE,"WBS 1.14";#N/A,#N/A,FALSE,"WBS 1.17";#N/A,#N/A,FALSE,"WBS 1.18"}</definedName>
    <definedName name="kkkk" localSheetId="1" hidden="1">{#N/A,#N/A,FALSE,"WBS 1.06";#N/A,#N/A,FALSE,"WBS 1.14";#N/A,#N/A,FALSE,"WBS 1.17";#N/A,#N/A,FALSE,"WBS 1.18"}</definedName>
    <definedName name="kkkk" localSheetId="2" hidden="1">{#N/A,#N/A,FALSE,"WBS 1.06";#N/A,#N/A,FALSE,"WBS 1.14";#N/A,#N/A,FALSE,"WBS 1.17";#N/A,#N/A,FALSE,"WBS 1.18"}</definedName>
    <definedName name="kkkk" hidden="1">{#N/A,#N/A,FALSE,"WBS 1.06";#N/A,#N/A,FALSE,"WBS 1.14";#N/A,#N/A,FALSE,"WBS 1.17";#N/A,#N/A,FALSE,"WBS 1.18"}</definedName>
    <definedName name="klfjdh" localSheetId="3" hidden="1">{#N/A,#N/A,TRUE,"1842CWN0"}</definedName>
    <definedName name="klfjdh" localSheetId="1" hidden="1">{#N/A,#N/A,TRUE,"1842CWN0"}</definedName>
    <definedName name="klfjdh" localSheetId="2" hidden="1">{#N/A,#N/A,TRUE,"1842CWN0"}</definedName>
    <definedName name="klfjdh" hidden="1">{#N/A,#N/A,TRUE,"1842CWN0"}</definedName>
    <definedName name="klh" localSheetId="3" hidden="1">{#N/A,#N/A,TRUE,"INGENIERIA";#N/A,#N/A,TRUE,"COMPRAS";#N/A,#N/A,TRUE,"DIRECCION";#N/A,#N/A,TRUE,"RESUMEN"}</definedName>
    <definedName name="klh" localSheetId="1" hidden="1">{#N/A,#N/A,TRUE,"INGENIERIA";#N/A,#N/A,TRUE,"COMPRAS";#N/A,#N/A,TRUE,"DIRECCION";#N/A,#N/A,TRUE,"RESUMEN"}</definedName>
    <definedName name="klh" localSheetId="2" hidden="1">{#N/A,#N/A,TRUE,"INGENIERIA";#N/A,#N/A,TRUE,"COMPRAS";#N/A,#N/A,TRUE,"DIRECCION";#N/A,#N/A,TRUE,"RESUMEN"}</definedName>
    <definedName name="klh" hidden="1">{#N/A,#N/A,TRUE,"INGENIERIA";#N/A,#N/A,TRUE,"COMPRAS";#N/A,#N/A,TRUE,"DIRECCION";#N/A,#N/A,TRUE,"RESUMEN"}</definedName>
    <definedName name="klsjshn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klsjshn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klsjshn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klsjshn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kshsv" localSheetId="3" hidden="1">{#N/A,#N/A,TRUE,"1842CWN0"}</definedName>
    <definedName name="kshsv" localSheetId="1" hidden="1">{#N/A,#N/A,TRUE,"1842CWN0"}</definedName>
    <definedName name="kshsv" localSheetId="2" hidden="1">{#N/A,#N/A,TRUE,"1842CWN0"}</definedName>
    <definedName name="kshsv" hidden="1">{#N/A,#N/A,TRUE,"1842CWN0"}</definedName>
    <definedName name="LAP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LAP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LAP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LAP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leb" localSheetId="3" hidden="1">{#N/A,#N/A,TRUE,"1842CWN0"}</definedName>
    <definedName name="leb" localSheetId="1" hidden="1">{#N/A,#N/A,TRUE,"1842CWN0"}</definedName>
    <definedName name="leb" localSheetId="2" hidden="1">{#N/A,#N/A,TRUE,"1842CWN0"}</definedName>
    <definedName name="leb" hidden="1">{#N/A,#N/A,TRUE,"1842CWN0"}</definedName>
    <definedName name="lgioh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lgioh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lgioh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lgioh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limcount" hidden="1">1</definedName>
    <definedName name="Lista_Insumos" localSheetId="3">[40]Insumos!$B$8:$G$222</definedName>
    <definedName name="Lista_Insumos" localSheetId="1">[40]Insumos!$B$8:$G$222</definedName>
    <definedName name="Lista_Insumos" localSheetId="2">[40]Insumos!$B$8:$G$222</definedName>
    <definedName name="Lista_Insumos">[41]Insumos!$B$8:$G$222</definedName>
    <definedName name="Listado_SP" localSheetId="3">'[40]Listado SubPartidas'!$A$87:$K$207</definedName>
    <definedName name="Listado_SP" localSheetId="1">'[40]Listado SubPartidas'!$A$87:$K$207</definedName>
    <definedName name="Listado_SP" localSheetId="2">'[40]Listado SubPartidas'!$A$87:$K$207</definedName>
    <definedName name="Listado_SP">'[41]Listado SubPartidas'!$A$87:$K$207</definedName>
    <definedName name="lk" localSheetId="3" hidden="1">'[38]F-05'!#REF!</definedName>
    <definedName name="lk" localSheetId="1" hidden="1">'[38]F-05'!#REF!</definedName>
    <definedName name="lk" localSheetId="2" hidden="1">'[38]F-05'!#REF!</definedName>
    <definedName name="lk" hidden="1">'[38]F-05'!#REF!</definedName>
    <definedName name="LKAMFMM" localSheetId="3" hidden="1">#REF!</definedName>
    <definedName name="LKAMFMM" localSheetId="1" hidden="1">#REF!</definedName>
    <definedName name="LKAMFMM" localSheetId="2" hidden="1">#REF!</definedName>
    <definedName name="LKAMFMM" hidden="1">#REF!</definedName>
    <definedName name="LKL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sjks" localSheetId="3" hidden="1">{#N/A,#N/A,TRUE,"INGENIERIA";#N/A,#N/A,TRUE,"COMPRAS";#N/A,#N/A,TRUE,"DIRECCION";#N/A,#N/A,TRUE,"RESUMEN"}</definedName>
    <definedName name="lksjks" localSheetId="1" hidden="1">{#N/A,#N/A,TRUE,"INGENIERIA";#N/A,#N/A,TRUE,"COMPRAS";#N/A,#N/A,TRUE,"DIRECCION";#N/A,#N/A,TRUE,"RESUMEN"}</definedName>
    <definedName name="lksjks" localSheetId="2" hidden="1">{#N/A,#N/A,TRUE,"INGENIERIA";#N/A,#N/A,TRUE,"COMPRAS";#N/A,#N/A,TRUE,"DIRECCION";#N/A,#N/A,TRUE,"RESUMEN"}</definedName>
    <definedName name="lksjks" hidden="1">{#N/A,#N/A,TRUE,"INGENIERIA";#N/A,#N/A,TRUE,"COMPRAS";#N/A,#N/A,TRUE,"DIRECCION";#N/A,#N/A,TRUE,"RESUMEN"}</definedName>
    <definedName name="ll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kk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lllkk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lllkk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lllkk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llll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llll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llll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llll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llmgf" localSheetId="3" hidden="1">{#N/A,#N/A,TRUE,"INGENIERIA";#N/A,#N/A,TRUE,"COMPRAS";#N/A,#N/A,TRUE,"DIRECCION";#N/A,#N/A,TRUE,"RESUMEN"}</definedName>
    <definedName name="lllmgf" localSheetId="1" hidden="1">{#N/A,#N/A,TRUE,"INGENIERIA";#N/A,#N/A,TRUE,"COMPRAS";#N/A,#N/A,TRUE,"DIRECCION";#N/A,#N/A,TRUE,"RESUMEN"}</definedName>
    <definedName name="lllmgf" localSheetId="2" hidden="1">{#N/A,#N/A,TRUE,"INGENIERIA";#N/A,#N/A,TRUE,"COMPRAS";#N/A,#N/A,TRUE,"DIRECCION";#N/A,#N/A,TRUE,"RESUMEN"}</definedName>
    <definedName name="lllmgf" hidden="1">{#N/A,#N/A,TRUE,"INGENIERIA";#N/A,#N/A,TRUE,"COMPRAS";#N/A,#N/A,TRUE,"DIRECCION";#N/A,#N/A,TRUE,"RESUMEN"}</definedName>
    <definedName name="lmn" localSheetId="3" hidden="1">{#N/A,#N/A,TRUE,"INGENIERIA";#N/A,#N/A,TRUE,"COMPRAS";#N/A,#N/A,TRUE,"DIRECCION";#N/A,#N/A,TRUE,"RESUMEN"}</definedName>
    <definedName name="lmn" localSheetId="1" hidden="1">{#N/A,#N/A,TRUE,"INGENIERIA";#N/A,#N/A,TRUE,"COMPRAS";#N/A,#N/A,TRUE,"DIRECCION";#N/A,#N/A,TRUE,"RESUMEN"}</definedName>
    <definedName name="lmn" localSheetId="2" hidden="1">{#N/A,#N/A,TRUE,"INGENIERIA";#N/A,#N/A,TRUE,"COMPRAS";#N/A,#N/A,TRUE,"DIRECCION";#N/A,#N/A,TRUE,"RESUMEN"}</definedName>
    <definedName name="lmn" hidden="1">{#N/A,#N/A,TRUE,"INGENIERIA";#N/A,#N/A,TRUE,"COMPRAS";#N/A,#N/A,TRUE,"DIRECCION";#N/A,#N/A,TRUE,"RESUMEN"}</definedName>
    <definedName name="loik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loik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loik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loi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lots" localSheetId="3" hidden="1">{#N/A,#N/A,FALSE,"Total_OC015";#N/A,#N/A,FALSE,"ADMIN";#N/A,#N/A,FALSE,"PROCES";#N/A,#N/A,FALSE,"mecan";#N/A,#N/A,FALSE,"civil";#N/A,#N/A,FALSE,"CAÑER";#N/A,#N/A,FALSE,"ELEC";#N/A,#N/A,FALSE,"INSTR"}</definedName>
    <definedName name="lots" localSheetId="1" hidden="1">{#N/A,#N/A,FALSE,"Total_OC015";#N/A,#N/A,FALSE,"ADMIN";#N/A,#N/A,FALSE,"PROCES";#N/A,#N/A,FALSE,"mecan";#N/A,#N/A,FALSE,"civil";#N/A,#N/A,FALSE,"CAÑER";#N/A,#N/A,FALSE,"ELEC";#N/A,#N/A,FALSE,"INSTR"}</definedName>
    <definedName name="lots" localSheetId="2" hidden="1">{#N/A,#N/A,FALSE,"Total_OC015";#N/A,#N/A,FALSE,"ADMIN";#N/A,#N/A,FALSE,"PROCES";#N/A,#N/A,FALSE,"mecan";#N/A,#N/A,FALSE,"civil";#N/A,#N/A,FALSE,"CAÑER";#N/A,#N/A,FALSE,"ELEC";#N/A,#N/A,FALSE,"INSTR"}</definedName>
    <definedName name="lots" hidden="1">{#N/A,#N/A,FALSE,"Total_OC015";#N/A,#N/A,FALSE,"ADMIN";#N/A,#N/A,FALSE,"PROCES";#N/A,#N/A,FALSE,"mecan";#N/A,#N/A,FALSE,"civil";#N/A,#N/A,FALSE,"CAÑER";#N/A,#N/A,FALSE,"ELEC";#N/A,#N/A,FALSE,"INSTR"}</definedName>
    <definedName name="lpm" localSheetId="3" hidden="1">#REF!</definedName>
    <definedName name="lpm" localSheetId="1" hidden="1">#REF!</definedName>
    <definedName name="lpm" localSheetId="2" hidden="1">#REF!</definedName>
    <definedName name="lpm" hidden="1">#REF!</definedName>
    <definedName name="LRP" localSheetId="3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LRP" localSheetId="1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LRP" localSheetId="2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LRP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lsb" localSheetId="3" hidden="1">{#N/A,#N/A,TRUE,"1842CWN0"}</definedName>
    <definedName name="lsb" localSheetId="1" hidden="1">{#N/A,#N/A,TRUE,"1842CWN0"}</definedName>
    <definedName name="lsb" localSheetId="2" hidden="1">{#N/A,#N/A,TRUE,"1842CWN0"}</definedName>
    <definedName name="lsb" hidden="1">{#N/A,#N/A,TRUE,"1842CWN0"}</definedName>
    <definedName name="lsksk" localSheetId="3" hidden="1">{#N/A,#N/A,TRUE,"1842CWN0"}</definedName>
    <definedName name="lsksk" localSheetId="1" hidden="1">{#N/A,#N/A,TRUE,"1842CWN0"}</definedName>
    <definedName name="lsksk" localSheetId="2" hidden="1">{#N/A,#N/A,TRUE,"1842CWN0"}</definedName>
    <definedName name="lsksk" hidden="1">{#N/A,#N/A,TRUE,"1842CWN0"}</definedName>
    <definedName name="lvc" localSheetId="3" hidden="1">{#N/A,#N/A,TRUE,"1842CWN0"}</definedName>
    <definedName name="lvc" localSheetId="1" hidden="1">{#N/A,#N/A,TRUE,"1842CWN0"}</definedName>
    <definedName name="lvc" localSheetId="2" hidden="1">{#N/A,#N/A,TRUE,"1842CWN0"}</definedName>
    <definedName name="lvc" hidden="1">{#N/A,#N/A,TRUE,"1842CWN0"}</definedName>
    <definedName name="Marzo04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arzo04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arzo04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arzo04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j" localSheetId="3" hidden="1">{#N/A,#N/A,TRUE,"1842CWN0"}</definedName>
    <definedName name="mj" localSheetId="1" hidden="1">{#N/A,#N/A,TRUE,"1842CWN0"}</definedName>
    <definedName name="mj" localSheetId="2" hidden="1">{#N/A,#N/A,TRUE,"1842CWN0"}</definedName>
    <definedName name="mj" hidden="1">{#N/A,#N/A,TRUE,"1842CWN0"}</definedName>
    <definedName name="mjnhgb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mjnhgb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mjnhgb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mjnhgb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mm" localSheetId="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mm" localSheetId="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mm" localSheetId="2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mm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mmgh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mgh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mgh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mgh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mm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mm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mm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mm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mmm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mmmm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mmmm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mmmm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mmmmm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mmmmm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mmmmm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mmmmm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mmmmmm" localSheetId="3" hidden="1">{#N/A,#N/A,FALSE,"Total_OC015";#N/A,#N/A,FALSE,"ADMIN";#N/A,#N/A,FALSE,"PROCES";#N/A,#N/A,FALSE,"mecan";#N/A,#N/A,FALSE,"civil";#N/A,#N/A,FALSE,"CAÑER";#N/A,#N/A,FALSE,"ELEC";#N/A,#N/A,FALSE,"INSTR"}</definedName>
    <definedName name="mmmmmm" localSheetId="1" hidden="1">{#N/A,#N/A,FALSE,"Total_OC015";#N/A,#N/A,FALSE,"ADMIN";#N/A,#N/A,FALSE,"PROCES";#N/A,#N/A,FALSE,"mecan";#N/A,#N/A,FALSE,"civil";#N/A,#N/A,FALSE,"CAÑER";#N/A,#N/A,FALSE,"ELEC";#N/A,#N/A,FALSE,"INSTR"}</definedName>
    <definedName name="mmmmmm" localSheetId="2" hidden="1">{#N/A,#N/A,FALSE,"Total_OC015";#N/A,#N/A,FALSE,"ADMIN";#N/A,#N/A,FALSE,"PROCES";#N/A,#N/A,FALSE,"mecan";#N/A,#N/A,FALSE,"civil";#N/A,#N/A,FALSE,"CAÑER";#N/A,#N/A,FALSE,"ELEC";#N/A,#N/A,FALSE,"INSTR"}</definedName>
    <definedName name="mmmmmm" hidden="1">{#N/A,#N/A,FALSE,"Total_OC015";#N/A,#N/A,FALSE,"ADMIN";#N/A,#N/A,FALSE,"PROCES";#N/A,#N/A,FALSE,"mecan";#N/A,#N/A,FALSE,"civil";#N/A,#N/A,FALSE,"CAÑER";#N/A,#N/A,FALSE,"ELEC";#N/A,#N/A,FALSE,"INSTR"}</definedName>
    <definedName name="modelo" hidden="1">'[1]F-05'!#REF!</definedName>
    <definedName name="monte" localSheetId="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monte" localSheetId="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monte" localSheetId="2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monte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msdk" localSheetId="3" hidden="1">{#N/A,#N/A,TRUE,"1842CWN0"}</definedName>
    <definedName name="msdk" localSheetId="1" hidden="1">{#N/A,#N/A,TRUE,"1842CWN0"}</definedName>
    <definedName name="msdk" localSheetId="2" hidden="1">{#N/A,#N/A,TRUE,"1842CWN0"}</definedName>
    <definedName name="msdk" hidden="1">{#N/A,#N/A,TRUE,"1842CWN0"}</definedName>
    <definedName name="mxl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mxl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mxl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mxl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n" hidden="1">'[2]F-05'!#REF!</definedName>
    <definedName name="ncg" localSheetId="3" hidden="1">{#N/A,#N/A,TRUE,"1842CWN0"}</definedName>
    <definedName name="ncg" localSheetId="1" hidden="1">{#N/A,#N/A,TRUE,"1842CWN0"}</definedName>
    <definedName name="ncg" localSheetId="2" hidden="1">{#N/A,#N/A,TRUE,"1842CWN0"}</definedName>
    <definedName name="ncg" hidden="1">{#N/A,#N/A,TRUE,"1842CWN0"}</definedName>
    <definedName name="nelc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nelc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nelc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nelc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NGHNJHG" localSheetId="3" hidden="1">{#N/A,#N/A,TRUE,"INGENIERIA";#N/A,#N/A,TRUE,"COMPRAS";#N/A,#N/A,TRUE,"DIRECCION";#N/A,#N/A,TRUE,"RESUMEN"}</definedName>
    <definedName name="NGHNJHG" localSheetId="1" hidden="1">{#N/A,#N/A,TRUE,"INGENIERIA";#N/A,#N/A,TRUE,"COMPRAS";#N/A,#N/A,TRUE,"DIRECCION";#N/A,#N/A,TRUE,"RESUMEN"}</definedName>
    <definedName name="NGHNJHG" localSheetId="2" hidden="1">{#N/A,#N/A,TRUE,"INGENIERIA";#N/A,#N/A,TRUE,"COMPRAS";#N/A,#N/A,TRUE,"DIRECCION";#N/A,#N/A,TRUE,"RESUMEN"}</definedName>
    <definedName name="NGHNJHG" hidden="1">{#N/A,#N/A,TRUE,"INGENIERIA";#N/A,#N/A,TRUE,"COMPRAS";#N/A,#N/A,TRUE,"DIRECCION";#N/A,#N/A,TRUE,"RESUMEN"}</definedName>
    <definedName name="nmv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nmv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nmv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nmv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nnn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nnn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nnn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nnn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MBRE_P" localSheetId="3">[40]Consideraciones!$D$41</definedName>
    <definedName name="NOMBRE_P" localSheetId="1">[40]Consideraciones!$D$41</definedName>
    <definedName name="NOMBRE_P" localSheetId="2">[40]Consideraciones!$D$41</definedName>
    <definedName name="NOMBRE_P">[41]Consideraciones!$D$41</definedName>
    <definedName name="nose" localSheetId="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nose" localSheetId="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nose" localSheetId="2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nose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nose1" localSheetId="3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1" localSheetId="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1" localSheetId="2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2" localSheetId="3" hidden="1">{#N/A,#N/A,FALSE,"E-1";#N/A,#N/A,FALSE,"E-2";#N/A,#N/A,FALSE,"F-1";#N/A,#N/A,FALSE,"F-2";#N/A,#N/A,FALSE,"F-3";#N/A,#N/A,FALSE,"F-4";#N/A,#N/A,FALSE,"F-5";#N/A,#N/A,FALSE,"F-6";#N/A,#N/A,FALSE,"Matrix"}</definedName>
    <definedName name="nose2" localSheetId="1" hidden="1">{#N/A,#N/A,FALSE,"E-1";#N/A,#N/A,FALSE,"E-2";#N/A,#N/A,FALSE,"F-1";#N/A,#N/A,FALSE,"F-2";#N/A,#N/A,FALSE,"F-3";#N/A,#N/A,FALSE,"F-4";#N/A,#N/A,FALSE,"F-5";#N/A,#N/A,FALSE,"F-6";#N/A,#N/A,FALSE,"Matrix"}</definedName>
    <definedName name="nose2" localSheetId="2" hidden="1">{#N/A,#N/A,FALSE,"E-1";#N/A,#N/A,FALSE,"E-2";#N/A,#N/A,FALSE,"F-1";#N/A,#N/A,FALSE,"F-2";#N/A,#N/A,FALSE,"F-3";#N/A,#N/A,FALSE,"F-4";#N/A,#N/A,FALSE,"F-5";#N/A,#N/A,FALSE,"F-6";#N/A,#N/A,FALSE,"Matrix"}</definedName>
    <definedName name="nose2" hidden="1">{#N/A,#N/A,FALSE,"E-1";#N/A,#N/A,FALSE,"E-2";#N/A,#N/A,FALSE,"F-1";#N/A,#N/A,FALSE,"F-2";#N/A,#N/A,FALSE,"F-3";#N/A,#N/A,FALSE,"F-4";#N/A,#N/A,FALSE,"F-5";#N/A,#N/A,FALSE,"F-6";#N/A,#N/A,FALSE,"Matrix"}</definedName>
    <definedName name="nose3" localSheetId="3" hidden="1">{#N/A,#N/A,FALSE,"Matrix";#N/A,#N/A,FALSE,"Executive";#N/A,#N/A,FALSE,"Summary"}</definedName>
    <definedName name="nose3" localSheetId="1" hidden="1">{#N/A,#N/A,FALSE,"Matrix";#N/A,#N/A,FALSE,"Executive";#N/A,#N/A,FALSE,"Summary"}</definedName>
    <definedName name="nose3" localSheetId="2" hidden="1">{#N/A,#N/A,FALSE,"Matrix";#N/A,#N/A,FALSE,"Executive";#N/A,#N/A,FALSE,"Summary"}</definedName>
    <definedName name="nose3" hidden="1">{#N/A,#N/A,FALSE,"Matrix";#N/A,#N/A,FALSE,"Executive";#N/A,#N/A,FALSE,"Summary"}</definedName>
    <definedName name="Nuevo" localSheetId="3" hidden="1">#REF!</definedName>
    <definedName name="Nuevo" localSheetId="1" hidden="1">#REF!</definedName>
    <definedName name="Nuevo" localSheetId="2" hidden="1">#REF!</definedName>
    <definedName name="Nuevo" hidden="1">#REF!</definedName>
    <definedName name="ññ" localSheetId="3" hidden="1">{#N/A,#N/A,FALSE,"Total_OC015";#N/A,#N/A,FALSE,"ADMIN";#N/A,#N/A,FALSE,"PROCES";#N/A,#N/A,FALSE,"mecan";#N/A,#N/A,FALSE,"civil";#N/A,#N/A,FALSE,"CAÑER";#N/A,#N/A,FALSE,"ELEC";#N/A,#N/A,FALSE,"INSTR"}</definedName>
    <definedName name="ññ" localSheetId="1" hidden="1">{#N/A,#N/A,FALSE,"Total_OC015";#N/A,#N/A,FALSE,"ADMIN";#N/A,#N/A,FALSE,"PROCES";#N/A,#N/A,FALSE,"mecan";#N/A,#N/A,FALSE,"civil";#N/A,#N/A,FALSE,"CAÑER";#N/A,#N/A,FALSE,"ELEC";#N/A,#N/A,FALSE,"INSTR"}</definedName>
    <definedName name="ññ" localSheetId="2" hidden="1">{#N/A,#N/A,FALSE,"Total_OC015";#N/A,#N/A,FALSE,"ADMIN";#N/A,#N/A,FALSE,"PROCES";#N/A,#N/A,FALSE,"mecan";#N/A,#N/A,FALSE,"civil";#N/A,#N/A,FALSE,"CAÑER";#N/A,#N/A,FALSE,"ELEC";#N/A,#N/A,FALSE,"INSTR"}</definedName>
    <definedName name="ññ" hidden="1">{#N/A,#N/A,FALSE,"Total_OC015";#N/A,#N/A,FALSE,"ADMIN";#N/A,#N/A,FALSE,"PROCES";#N/A,#N/A,FALSE,"mecan";#N/A,#N/A,FALSE,"civil";#N/A,#N/A,FALSE,"CAÑER";#N/A,#N/A,FALSE,"ELEC";#N/A,#N/A,FALSE,"INSTR"}</definedName>
    <definedName name="ññññ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ññññ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ññññ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ññññ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oarsee" hidden="1">[44]Quantity!#REF!</definedName>
    <definedName name="oasohsx" localSheetId="3" hidden="1">{#N/A,#N/A,TRUE,"INGENIERIA";#N/A,#N/A,TRUE,"COMPRAS";#N/A,#N/A,TRUE,"DIRECCION";#N/A,#N/A,TRUE,"RESUMEN"}</definedName>
    <definedName name="oasohsx" localSheetId="1" hidden="1">{#N/A,#N/A,TRUE,"INGENIERIA";#N/A,#N/A,TRUE,"COMPRAS";#N/A,#N/A,TRUE,"DIRECCION";#N/A,#N/A,TRUE,"RESUMEN"}</definedName>
    <definedName name="oasohsx" localSheetId="2" hidden="1">{#N/A,#N/A,TRUE,"INGENIERIA";#N/A,#N/A,TRUE,"COMPRAS";#N/A,#N/A,TRUE,"DIRECCION";#N/A,#N/A,TRUE,"RESUMEN"}</definedName>
    <definedName name="oasohsx" hidden="1">{#N/A,#N/A,TRUE,"INGENIERIA";#N/A,#N/A,TRUE,"COMPRAS";#N/A,#N/A,TRUE,"DIRECCION";#N/A,#N/A,TRUE,"RESUMEN"}</definedName>
    <definedName name="obd" localSheetId="3" hidden="1">{#N/A,#N/A,TRUE,"INGENIERIA";#N/A,#N/A,TRUE,"COMPRAS";#N/A,#N/A,TRUE,"DIRECCION";#N/A,#N/A,TRUE,"RESUMEN"}</definedName>
    <definedName name="obd" localSheetId="1" hidden="1">{#N/A,#N/A,TRUE,"INGENIERIA";#N/A,#N/A,TRUE,"COMPRAS";#N/A,#N/A,TRUE,"DIRECCION";#N/A,#N/A,TRUE,"RESUMEN"}</definedName>
    <definedName name="obd" localSheetId="2" hidden="1">{#N/A,#N/A,TRUE,"INGENIERIA";#N/A,#N/A,TRUE,"COMPRAS";#N/A,#N/A,TRUE,"DIRECCION";#N/A,#N/A,TRUE,"RESUMEN"}</definedName>
    <definedName name="obd" hidden="1">{#N/A,#N/A,TRUE,"INGENIERIA";#N/A,#N/A,TRUE,"COMPRAS";#N/A,#N/A,TRUE,"DIRECCION";#N/A,#N/A,TRUE,"RESUMEN"}</definedName>
    <definedName name="ohb" localSheetId="3" hidden="1">{#N/A,#N/A,TRUE,"1842CWN0"}</definedName>
    <definedName name="ohb" localSheetId="1" hidden="1">{#N/A,#N/A,TRUE,"1842CWN0"}</definedName>
    <definedName name="ohb" localSheetId="2" hidden="1">{#N/A,#N/A,TRUE,"1842CWN0"}</definedName>
    <definedName name="ohb" hidden="1">{#N/A,#N/A,TRUE,"1842CWN0"}</definedName>
    <definedName name="ohcd" localSheetId="3" hidden="1">{#N/A,#N/A,TRUE,"1842CWN0"}</definedName>
    <definedName name="ohcd" localSheetId="1" hidden="1">{#N/A,#N/A,TRUE,"1842CWN0"}</definedName>
    <definedName name="ohcd" localSheetId="2" hidden="1">{#N/A,#N/A,TRUE,"1842CWN0"}</definedName>
    <definedName name="ohcd" hidden="1">{#N/A,#N/A,TRUE,"1842CWN0"}</definedName>
    <definedName name="ojmerx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ojmerx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ojmerx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ojmerx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oo" localSheetId="3" hidden="1">{#N/A,#N/A,FALSE,"Total_OC015";#N/A,#N/A,FALSE,"ADMIN";#N/A,#N/A,FALSE,"PROCES";#N/A,#N/A,FALSE,"mecan";#N/A,#N/A,FALSE,"civil";#N/A,#N/A,FALSE,"CAÑER";#N/A,#N/A,FALSE,"ELEC";#N/A,#N/A,FALSE,"INSTR"}</definedName>
    <definedName name="oo" localSheetId="1" hidden="1">{#N/A,#N/A,FALSE,"Total_OC015";#N/A,#N/A,FALSE,"ADMIN";#N/A,#N/A,FALSE,"PROCES";#N/A,#N/A,FALSE,"mecan";#N/A,#N/A,FALSE,"civil";#N/A,#N/A,FALSE,"CAÑER";#N/A,#N/A,FALSE,"ELEC";#N/A,#N/A,FALSE,"INSTR"}</definedName>
    <definedName name="oo" localSheetId="2" hidden="1">{#N/A,#N/A,FALSE,"Total_OC015";#N/A,#N/A,FALSE,"ADMIN";#N/A,#N/A,FALSE,"PROCES";#N/A,#N/A,FALSE,"mecan";#N/A,#N/A,FALSE,"civil";#N/A,#N/A,FALSE,"CAÑER";#N/A,#N/A,FALSE,"ELEC";#N/A,#N/A,FALSE,"INSTR"}</definedName>
    <definedName name="oo" hidden="1">{#N/A,#N/A,FALSE,"Total_OC015";#N/A,#N/A,FALSE,"ADMIN";#N/A,#N/A,FALSE,"PROCES";#N/A,#N/A,FALSE,"mecan";#N/A,#N/A,FALSE,"civil";#N/A,#N/A,FALSE,"CAÑER";#N/A,#N/A,FALSE,"ELEC";#N/A,#N/A,FALSE,"INSTR"}</definedName>
    <definedName name="oooo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oooo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oooo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oooo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opardo" localSheetId="3" hidden="1">{#N/A,#N/A,FALSE,"Sost-Nov"}</definedName>
    <definedName name="opardo" localSheetId="1" hidden="1">{#N/A,#N/A,FALSE,"Sost-Nov"}</definedName>
    <definedName name="opardo" localSheetId="2" hidden="1">{#N/A,#N/A,FALSE,"Sost-Nov"}</definedName>
    <definedName name="opardo" hidden="1">{#N/A,#N/A,FALSE,"Sost-Nov"}</definedName>
    <definedName name="opopopo" localSheetId="3" hidden="1">{#N/A,#N/A,FALSE,"Total_OC015";#N/A,#N/A,FALSE,"ADMIN";#N/A,#N/A,FALSE,"PROCES";#N/A,#N/A,FALSE,"mecan";#N/A,#N/A,FALSE,"civil";#N/A,#N/A,FALSE,"CAÑER";#N/A,#N/A,FALSE,"ELEC";#N/A,#N/A,FALSE,"INSTR"}</definedName>
    <definedName name="opopopo" localSheetId="1" hidden="1">{#N/A,#N/A,FALSE,"Total_OC015";#N/A,#N/A,FALSE,"ADMIN";#N/A,#N/A,FALSE,"PROCES";#N/A,#N/A,FALSE,"mecan";#N/A,#N/A,FALSE,"civil";#N/A,#N/A,FALSE,"CAÑER";#N/A,#N/A,FALSE,"ELEC";#N/A,#N/A,FALSE,"INSTR"}</definedName>
    <definedName name="opopopo" localSheetId="2" hidden="1">{#N/A,#N/A,FALSE,"Total_OC015";#N/A,#N/A,FALSE,"ADMIN";#N/A,#N/A,FALSE,"PROCES";#N/A,#N/A,FALSE,"mecan";#N/A,#N/A,FALSE,"civil";#N/A,#N/A,FALSE,"CAÑER";#N/A,#N/A,FALSE,"ELEC";#N/A,#N/A,FALSE,"INSTR"}</definedName>
    <definedName name="opopopo" hidden="1">{#N/A,#N/A,FALSE,"Total_OC015";#N/A,#N/A,FALSE,"ADMIN";#N/A,#N/A,FALSE,"PROCES";#N/A,#N/A,FALSE,"mecan";#N/A,#N/A,FALSE,"civil";#N/A,#N/A,FALSE,"CAÑER";#N/A,#N/A,FALSE,"ELEC";#N/A,#N/A,FALSE,"INSTR"}</definedName>
    <definedName name="P" localSheetId="3">[40]Insumos!$F$24</definedName>
    <definedName name="P" localSheetId="1">[40]Insumos!$F$24</definedName>
    <definedName name="P" localSheetId="2">[40]Insumos!$F$24</definedName>
    <definedName name="P">[41]Insumos!$F$24</definedName>
    <definedName name="pagoxmes" localSheetId="3" hidden="1">#REF!</definedName>
    <definedName name="pagoxmes" localSheetId="1" hidden="1">#REF!</definedName>
    <definedName name="pagoxmes" localSheetId="2" hidden="1">#REF!</definedName>
    <definedName name="pagoxmes" hidden="1">#REF!</definedName>
    <definedName name="Pal_Workbook_GUID" hidden="1">"5W3J1NQAMT6MP4KM4KBJ3AYR"</definedName>
    <definedName name="PARSEO" localSheetId="3" hidden="1">[15]Quantity!#REF!</definedName>
    <definedName name="PARSEO" localSheetId="1" hidden="1">[15]Quantity!#REF!</definedName>
    <definedName name="PARSEO" localSheetId="2" hidden="1">[15]Quantity!#REF!</definedName>
    <definedName name="PARSEO" hidden="1">[15]Quantity!#REF!</definedName>
    <definedName name="PARSEOut" localSheetId="3" hidden="1">[4]Quantity!#REF!</definedName>
    <definedName name="PARSEOut" localSheetId="1" hidden="1">[4]Quantity!#REF!</definedName>
    <definedName name="PARSEOut" localSheetId="2" hidden="1">[4]Quantity!#REF!</definedName>
    <definedName name="PARSEOut" hidden="1">[4]Quantity!#REF!</definedName>
    <definedName name="pase" localSheetId="3" hidden="1">[42]Quantity!#REF!</definedName>
    <definedName name="pase" localSheetId="1" hidden="1">[42]Quantity!#REF!</definedName>
    <definedName name="pase" localSheetId="2" hidden="1">[42]Quantity!#REF!</definedName>
    <definedName name="pase" hidden="1">[42]Quantity!#REF!</definedName>
    <definedName name="Permanentmaterial" localSheetId="3" hidden="1">[34]Quantity!#REF!</definedName>
    <definedName name="Permanentmaterial" localSheetId="1" hidden="1">[34]Quantity!#REF!</definedName>
    <definedName name="Permanentmaterial" localSheetId="2" hidden="1">[34]Quantity!#REF!</definedName>
    <definedName name="Permanentmaterial" hidden="1">[34]Quantity!#REF!</definedName>
    <definedName name="perso" localSheetId="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perso" localSheetId="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perso" localSheetId="2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perso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pmt" localSheetId="3" hidden="1">{#N/A,#N/A,TRUE,"INGENIERIA";#N/A,#N/A,TRUE,"COMPRAS";#N/A,#N/A,TRUE,"DIRECCION";#N/A,#N/A,TRUE,"RESUMEN"}</definedName>
    <definedName name="pmt" localSheetId="1" hidden="1">{#N/A,#N/A,TRUE,"INGENIERIA";#N/A,#N/A,TRUE,"COMPRAS";#N/A,#N/A,TRUE,"DIRECCION";#N/A,#N/A,TRUE,"RESUMEN"}</definedName>
    <definedName name="pmt" localSheetId="2" hidden="1">{#N/A,#N/A,TRUE,"INGENIERIA";#N/A,#N/A,TRUE,"COMPRAS";#N/A,#N/A,TRUE,"DIRECCION";#N/A,#N/A,TRUE,"RESUMEN"}</definedName>
    <definedName name="pmt" hidden="1">{#N/A,#N/A,TRUE,"INGENIERIA";#N/A,#N/A,TRUE,"COMPRAS";#N/A,#N/A,TRUE,"DIRECCION";#N/A,#N/A,TRUE,"RESUMEN"}</definedName>
    <definedName name="ppp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pp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pp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pp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resupuesto" localSheetId="3">'EDI VS OHLA RONDA 2'!$B$6:$H$259</definedName>
    <definedName name="Presupuesto" localSheetId="1">'RONDA 1'!$B$9:$H$307</definedName>
    <definedName name="Presupuesto" localSheetId="2">'RONDA 2'!$B$9:$H$307</definedName>
    <definedName name="Presupuesto">#REF!</definedName>
    <definedName name="ptiupouo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tiupouo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tiupouo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tiupou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qaz" localSheetId="3" hidden="1">{#N/A,#N/A,FALSE,"WBS 1.06";#N/A,#N/A,FALSE,"WBS 1.14";#N/A,#N/A,FALSE,"WBS 1.17";#N/A,#N/A,FALSE,"WBS 1.18"}</definedName>
    <definedName name="qaz" localSheetId="1" hidden="1">{#N/A,#N/A,FALSE,"WBS 1.06";#N/A,#N/A,FALSE,"WBS 1.14";#N/A,#N/A,FALSE,"WBS 1.17";#N/A,#N/A,FALSE,"WBS 1.18"}</definedName>
    <definedName name="qaz" localSheetId="2" hidden="1">{#N/A,#N/A,FALSE,"WBS 1.06";#N/A,#N/A,FALSE,"WBS 1.14";#N/A,#N/A,FALSE,"WBS 1.17";#N/A,#N/A,FALSE,"WBS 1.18"}</definedName>
    <definedName name="qaz" hidden="1">{#N/A,#N/A,FALSE,"WBS 1.06";#N/A,#N/A,FALSE,"WBS 1.14";#N/A,#N/A,FALSE,"WBS 1.17";#N/A,#N/A,FALSE,"WBS 1.18"}</definedName>
    <definedName name="qpf" localSheetId="3" hidden="1">{#N/A,#N/A,TRUE,"1842CWN0"}</definedName>
    <definedName name="qpf" localSheetId="1" hidden="1">{#N/A,#N/A,TRUE,"1842CWN0"}</definedName>
    <definedName name="qpf" localSheetId="2" hidden="1">{#N/A,#N/A,TRUE,"1842CWN0"}</definedName>
    <definedName name="qpf" hidden="1">{#N/A,#N/A,TRUE,"1842CWN0"}</definedName>
    <definedName name="qqaa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qaa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qaa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qaa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qqq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qqqq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qqqq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qqq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QWE" hidden="1">[25]Quantity!#REF!</definedName>
    <definedName name="QWEQ" hidden="1">[25]Quantity!#REF!</definedName>
    <definedName name="qwre" hidden="1">[48]Quantity!#REF!</definedName>
    <definedName name="qwsd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fcv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fcv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fcv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fcv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x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e" hidden="1">'[38]F-05'!#REF!</definedName>
    <definedName name="rerege" hidden="1">[36]Quantity!#REF!</definedName>
    <definedName name="rerere" localSheetId="3" hidden="1">{#N/A,#N/A,TRUE,"Est. de Fact.";#N/A,#N/A,TRUE,"Capitulo 19";#N/A,#N/A,TRUE,"Proyecto P855"}</definedName>
    <definedName name="rerere" localSheetId="1" hidden="1">{#N/A,#N/A,TRUE,"Est. de Fact.";#N/A,#N/A,TRUE,"Capitulo 19";#N/A,#N/A,TRUE,"Proyecto P855"}</definedName>
    <definedName name="rerere" localSheetId="2" hidden="1">{#N/A,#N/A,TRUE,"Est. de Fact.";#N/A,#N/A,TRUE,"Capitulo 19";#N/A,#N/A,TRUE,"Proyecto P855"}</definedName>
    <definedName name="rerere" hidden="1">{#N/A,#N/A,TRUE,"Est. de Fact.";#N/A,#N/A,TRUE,"Capitulo 19";#N/A,#N/A,TRUE,"Proyecto P855"}</definedName>
    <definedName name="rfc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fc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fc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fc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fd" localSheetId="3" hidden="1">{#N/A,#N/A,TRUE,"INGENIERIA";#N/A,#N/A,TRUE,"COMPRAS";#N/A,#N/A,TRUE,"DIRECCION";#N/A,#N/A,TRUE,"RESUMEN"}</definedName>
    <definedName name="rfd" localSheetId="1" hidden="1">{#N/A,#N/A,TRUE,"INGENIERIA";#N/A,#N/A,TRUE,"COMPRAS";#N/A,#N/A,TRUE,"DIRECCION";#N/A,#N/A,TRUE,"RESUMEN"}</definedName>
    <definedName name="rfd" localSheetId="2" hidden="1">{#N/A,#N/A,TRUE,"INGENIERIA";#N/A,#N/A,TRUE,"COMPRAS";#N/A,#N/A,TRUE,"DIRECCION";#N/A,#N/A,TRUE,"RESUMEN"}</definedName>
    <definedName name="rfd" hidden="1">{#N/A,#N/A,TRUE,"INGENIERIA";#N/A,#N/A,TRUE,"COMPRAS";#N/A,#N/A,TRUE,"DIRECCION";#N/A,#N/A,TRUE,"RESUMEN"}</definedName>
    <definedName name="rfgb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rfgb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rfgb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rfg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rfgcv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fgcv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fgcv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fgcv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MultipleCPUSupportEnabled" hidden="1">TRUE</definedName>
    <definedName name="RiskUseMultipleCPUs" hidden="1">FALSE</definedName>
    <definedName name="rjrfbv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jrfbv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jrfbv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jrfbv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RO" localSheetId="3" hidden="1">#REF!</definedName>
    <definedName name="RO" localSheetId="1" hidden="1">#REF!</definedName>
    <definedName name="RO" localSheetId="2" hidden="1">#REF!</definedName>
    <definedName name="RO" hidden="1">#REF!</definedName>
    <definedName name="ROBolsa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OBolsa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OBolsa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OBols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rff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rrrff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rrrff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rrr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rrrrrr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rrrr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rrrr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rr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rrrrr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rrrrr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rrrrr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rrr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tgrg" hidden="1">[36]Quantity!#REF!</definedName>
    <definedName name="rtrtrt" localSheetId="3" hidden="1">{#N/A,#N/A,TRUE,"Est. de Fact.";#N/A,#N/A,TRUE,"Capitulo 19";#N/A,#N/A,TRUE,"Proyecto P855"}</definedName>
    <definedName name="rtrtrt" localSheetId="1" hidden="1">{#N/A,#N/A,TRUE,"Est. de Fact.";#N/A,#N/A,TRUE,"Capitulo 19";#N/A,#N/A,TRUE,"Proyecto P855"}</definedName>
    <definedName name="rtrtrt" localSheetId="2" hidden="1">{#N/A,#N/A,TRUE,"Est. de Fact.";#N/A,#N/A,TRUE,"Capitulo 19";#N/A,#N/A,TRUE,"Proyecto P855"}</definedName>
    <definedName name="rtrtrt" hidden="1">{#N/A,#N/A,TRUE,"Est. de Fact.";#N/A,#N/A,TRUE,"Capitulo 19";#N/A,#N/A,TRUE,"Proyecto P855"}</definedName>
    <definedName name="rty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a" localSheetId="3" hidden="1">#REF!</definedName>
    <definedName name="sa" localSheetId="1" hidden="1">#REF!</definedName>
    <definedName name="sa" localSheetId="2" hidden="1">#REF!</definedName>
    <definedName name="sa" hidden="1">#REF!</definedName>
    <definedName name="SAD" localSheetId="3" hidden="1">'[35]Tiraje Mix'!#REF!</definedName>
    <definedName name="SAD" localSheetId="1" hidden="1">'[35]Tiraje Mix'!#REF!</definedName>
    <definedName name="SAD" localSheetId="2" hidden="1">'[35]Tiraje Mix'!#REF!</definedName>
    <definedName name="SAD" hidden="1">'[35]Tiraje Mix'!#REF!</definedName>
    <definedName name="sadfdf" localSheetId="3" hidden="1">{#N/A,#N/A,FALSE,"Total_OC015";#N/A,#N/A,FALSE,"ADMIN";#N/A,#N/A,FALSE,"PROCES";#N/A,#N/A,FALSE,"mecan";#N/A,#N/A,FALSE,"civil";#N/A,#N/A,FALSE,"CAÑER";#N/A,#N/A,FALSE,"ELEC";#N/A,#N/A,FALSE,"INSTR"}</definedName>
    <definedName name="sadfdf" localSheetId="1" hidden="1">{#N/A,#N/A,FALSE,"Total_OC015";#N/A,#N/A,FALSE,"ADMIN";#N/A,#N/A,FALSE,"PROCES";#N/A,#N/A,FALSE,"mecan";#N/A,#N/A,FALSE,"civil";#N/A,#N/A,FALSE,"CAÑER";#N/A,#N/A,FALSE,"ELEC";#N/A,#N/A,FALSE,"INSTR"}</definedName>
    <definedName name="sadfdf" localSheetId="2" hidden="1">{#N/A,#N/A,FALSE,"Total_OC015";#N/A,#N/A,FALSE,"ADMIN";#N/A,#N/A,FALSE,"PROCES";#N/A,#N/A,FALSE,"mecan";#N/A,#N/A,FALSE,"civil";#N/A,#N/A,FALSE,"CAÑER";#N/A,#N/A,FALSE,"ELEC";#N/A,#N/A,FALSE,"INSTR"}</definedName>
    <definedName name="sadfdf" hidden="1">{#N/A,#N/A,FALSE,"Total_OC015";#N/A,#N/A,FALSE,"ADMIN";#N/A,#N/A,FALSE,"PROCES";#N/A,#N/A,FALSE,"mecan";#N/A,#N/A,FALSE,"civil";#N/A,#N/A,FALSE,"CAÑER";#N/A,#N/A,FALSE,"ELEC";#N/A,#N/A,FALSE,"INSTR"}</definedName>
    <definedName name="SAS" localSheetId="3" hidden="1">#REF!</definedName>
    <definedName name="SAS" localSheetId="1" hidden="1">#REF!</definedName>
    <definedName name="SAS" localSheetId="2" hidden="1">#REF!</definedName>
    <definedName name="SAS" hidden="1">#REF!</definedName>
    <definedName name="scarce" localSheetId="3" hidden="1">{#N/A,#N/A,FALSE,"Summary";#N/A,#N/A,FALSE,"3TJ";#N/A,#N/A,FALSE,"3TN";#N/A,#N/A,FALSE,"3TP";#N/A,#N/A,FALSE,"3SJ";#N/A,#N/A,FALSE,"3CJ";#N/A,#N/A,FALSE,"3CN";#N/A,#N/A,FALSE,"3CP";#N/A,#N/A,FALSE,"3A"}</definedName>
    <definedName name="scarce" localSheetId="1" hidden="1">{#N/A,#N/A,FALSE,"Summary";#N/A,#N/A,FALSE,"3TJ";#N/A,#N/A,FALSE,"3TN";#N/A,#N/A,FALSE,"3TP";#N/A,#N/A,FALSE,"3SJ";#N/A,#N/A,FALSE,"3CJ";#N/A,#N/A,FALSE,"3CN";#N/A,#N/A,FALSE,"3CP";#N/A,#N/A,FALSE,"3A"}</definedName>
    <definedName name="scarce" localSheetId="2" hidden="1">{#N/A,#N/A,FALSE,"Summary";#N/A,#N/A,FALSE,"3TJ";#N/A,#N/A,FALSE,"3TN";#N/A,#N/A,FALSE,"3TP";#N/A,#N/A,FALSE,"3SJ";#N/A,#N/A,FALSE,"3CJ";#N/A,#N/A,FALSE,"3CN";#N/A,#N/A,FALSE,"3CP";#N/A,#N/A,FALSE,"3A"}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d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rtg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rtg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rtg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rt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s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fs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fs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f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jshs" localSheetId="3" hidden="1">{#N/A,#N/A,TRUE,"INGENIERIA";#N/A,#N/A,TRUE,"COMPRAS";#N/A,#N/A,TRUE,"DIRECCION";#N/A,#N/A,TRUE,"RESUMEN"}</definedName>
    <definedName name="sdjshs" localSheetId="1" hidden="1">{#N/A,#N/A,TRUE,"INGENIERIA";#N/A,#N/A,TRUE,"COMPRAS";#N/A,#N/A,TRUE,"DIRECCION";#N/A,#N/A,TRUE,"RESUMEN"}</definedName>
    <definedName name="sdjshs" localSheetId="2" hidden="1">{#N/A,#N/A,TRUE,"INGENIERIA";#N/A,#N/A,TRUE,"COMPRAS";#N/A,#N/A,TRUE,"DIRECCION";#N/A,#N/A,TRUE,"RESUMEN"}</definedName>
    <definedName name="sdjshs" hidden="1">{#N/A,#N/A,TRUE,"INGENIERIA";#N/A,#N/A,TRUE,"COMPRAS";#N/A,#N/A,TRUE,"DIRECCION";#N/A,#N/A,TRUE,"RESUMEN"}</definedName>
    <definedName name="SDKSD" localSheetId="3" hidden="1">{#N/A,#N/A,FALSE,"Total_OC015";#N/A,#N/A,FALSE,"ADMIN";#N/A,#N/A,FALSE,"PROCES";#N/A,#N/A,FALSE,"mecan";#N/A,#N/A,FALSE,"civil";#N/A,#N/A,FALSE,"CAÑER";#N/A,#N/A,FALSE,"ELEC";#N/A,#N/A,FALSE,"INSTR"}</definedName>
    <definedName name="SDKSD" localSheetId="1" hidden="1">{#N/A,#N/A,FALSE,"Total_OC015";#N/A,#N/A,FALSE,"ADMIN";#N/A,#N/A,FALSE,"PROCES";#N/A,#N/A,FALSE,"mecan";#N/A,#N/A,FALSE,"civil";#N/A,#N/A,FALSE,"CAÑER";#N/A,#N/A,FALSE,"ELEC";#N/A,#N/A,FALSE,"INSTR"}</definedName>
    <definedName name="SDKSD" localSheetId="2" hidden="1">{#N/A,#N/A,FALSE,"Total_OC015";#N/A,#N/A,FALSE,"ADMIN";#N/A,#N/A,FALSE,"PROCES";#N/A,#N/A,FALSE,"mecan";#N/A,#N/A,FALSE,"civil";#N/A,#N/A,FALSE,"CAÑER";#N/A,#N/A,FALSE,"ELEC";#N/A,#N/A,FALSE,"INSTR"}</definedName>
    <definedName name="SDKSD" hidden="1">{#N/A,#N/A,FALSE,"Total_OC015";#N/A,#N/A,FALSE,"ADMIN";#N/A,#N/A,FALSE,"PROCES";#N/A,#N/A,FALSE,"mecan";#N/A,#N/A,FALSE,"civil";#N/A,#N/A,FALSE,"CAÑER";#N/A,#N/A,FALSE,"ELEC";#N/A,#N/A,FALSE,"INSTR"}</definedName>
    <definedName name="sdsf" localSheetId="3" hidden="1">{#N/A,#N/A,TRUE,"INGENIERIA";#N/A,#N/A,TRUE,"COMPRAS";#N/A,#N/A,TRUE,"DIRECCION";#N/A,#N/A,TRUE,"RESUMEN"}</definedName>
    <definedName name="sdsf" localSheetId="1" hidden="1">{#N/A,#N/A,TRUE,"INGENIERIA";#N/A,#N/A,TRUE,"COMPRAS";#N/A,#N/A,TRUE,"DIRECCION";#N/A,#N/A,TRUE,"RESUMEN"}</definedName>
    <definedName name="sdsf" localSheetId="2" hidden="1">{#N/A,#N/A,TRUE,"INGENIERIA";#N/A,#N/A,TRUE,"COMPRAS";#N/A,#N/A,TRUE,"DIRECCION";#N/A,#N/A,TRUE,"RESUMEN"}</definedName>
    <definedName name="sdsf" hidden="1">{#N/A,#N/A,TRUE,"INGENIERIA";#N/A,#N/A,TRUE,"COMPRAS";#N/A,#N/A,TRUE,"DIRECCION";#N/A,#N/A,TRUE,"RESUMEN"}</definedName>
    <definedName name="sdsffg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sffg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sffg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sf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yhl" localSheetId="3" hidden="1">{#N/A,#N/A,TRUE,"1842CWN0"}</definedName>
    <definedName name="sdyhl" localSheetId="1" hidden="1">{#N/A,#N/A,TRUE,"1842CWN0"}</definedName>
    <definedName name="sdyhl" localSheetId="2" hidden="1">{#N/A,#N/A,TRUE,"1842CWN0"}</definedName>
    <definedName name="sdyhl" hidden="1">{#N/A,#N/A,TRUE,"1842CWN0"}</definedName>
    <definedName name="Sector1" localSheetId="3" hidden="1">{#N/A,#N/A,TRUE,"LP-CO2X"}</definedName>
    <definedName name="Sector1" localSheetId="1" hidden="1">{#N/A,#N/A,TRUE,"LP-CO2X"}</definedName>
    <definedName name="Sector1" localSheetId="2" hidden="1">{#N/A,#N/A,TRUE,"LP-CO2X"}</definedName>
    <definedName name="Sector1" hidden="1">{#N/A,#N/A,TRUE,"LP-CO2X"}</definedName>
    <definedName name="sencount" hidden="1">1</definedName>
    <definedName name="Services2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fff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GAST5" localSheetId="3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" localSheetId="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" localSheetId="2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STRT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ksdmfd" localSheetId="3" hidden="1">{#N/A,#N/A,TRUE,"1842CWN0"}</definedName>
    <definedName name="sksdmfd" localSheetId="1" hidden="1">{#N/A,#N/A,TRUE,"1842CWN0"}</definedName>
    <definedName name="sksdmfd" localSheetId="2" hidden="1">{#N/A,#N/A,TRUE,"1842CWN0"}</definedName>
    <definedName name="sksdmfd" hidden="1">{#N/A,#N/A,TRUE,"1842CWN0"}</definedName>
    <definedName name="sksjsb" localSheetId="3" hidden="1">{#N/A,#N/A,TRUE,"INGENIERIA";#N/A,#N/A,TRUE,"COMPRAS";#N/A,#N/A,TRUE,"DIRECCION";#N/A,#N/A,TRUE,"RESUMEN"}</definedName>
    <definedName name="sksjsb" localSheetId="1" hidden="1">{#N/A,#N/A,TRUE,"INGENIERIA";#N/A,#N/A,TRUE,"COMPRAS";#N/A,#N/A,TRUE,"DIRECCION";#N/A,#N/A,TRUE,"RESUMEN"}</definedName>
    <definedName name="sksjsb" localSheetId="2" hidden="1">{#N/A,#N/A,TRUE,"INGENIERIA";#N/A,#N/A,TRUE,"COMPRAS";#N/A,#N/A,TRUE,"DIRECCION";#N/A,#N/A,TRUE,"RESUMEN"}</definedName>
    <definedName name="sksjsb" hidden="1">{#N/A,#N/A,TRUE,"INGENIERIA";#N/A,#N/A,TRUE,"COMPRAS";#N/A,#N/A,TRUE,"DIRECCION";#N/A,#N/A,TRUE,"RESUMEN"}</definedName>
    <definedName name="sksks" localSheetId="3" hidden="1">{#N/A,#N/A,TRUE,"1842CWN0"}</definedName>
    <definedName name="sksks" localSheetId="1" hidden="1">{#N/A,#N/A,TRUE,"1842CWN0"}</definedName>
    <definedName name="sksks" localSheetId="2" hidden="1">{#N/A,#N/A,TRUE,"1842CWN0"}</definedName>
    <definedName name="sksks" hidden="1">{#N/A,#N/A,TRUE,"1842CWN0"}</definedName>
    <definedName name="SORT" hidden="1">[4]Quantity!#REF!</definedName>
    <definedName name="SORTT" hidden="1">[15]Quantity!#REF!</definedName>
    <definedName name="sotrtt" hidden="1">[44]Quantity!#REF!</definedName>
    <definedName name="srot" hidden="1">[42]Quantity!#REF!</definedName>
    <definedName name="ss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aa" hidden="1">[30]Quantity!#REF!</definedName>
    <definedName name="ssddf" localSheetId="3" hidden="1">{#N/A,#N/A,TRUE,"INGENIERIA";#N/A,#N/A,TRUE,"COMPRAS";#N/A,#N/A,TRUE,"DIRECCION";#N/A,#N/A,TRUE,"RESUMEN"}</definedName>
    <definedName name="ssddf" localSheetId="1" hidden="1">{#N/A,#N/A,TRUE,"INGENIERIA";#N/A,#N/A,TRUE,"COMPRAS";#N/A,#N/A,TRUE,"DIRECCION";#N/A,#N/A,TRUE,"RESUMEN"}</definedName>
    <definedName name="ssddf" localSheetId="2" hidden="1">{#N/A,#N/A,TRUE,"INGENIERIA";#N/A,#N/A,TRUE,"COMPRAS";#N/A,#N/A,TRUE,"DIRECCION";#N/A,#N/A,TRUE,"RESUMEN"}</definedName>
    <definedName name="ssddf" hidden="1">{#N/A,#N/A,TRUE,"INGENIERIA";#N/A,#N/A,TRUE,"COMPRAS";#N/A,#N/A,TRUE,"DIRECCION";#N/A,#N/A,TRUE,"RESUMEN"}</definedName>
    <definedName name="sss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s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s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s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shhh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sss" localSheetId="3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ssssssss" localSheetId="1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ssssssss" localSheetId="2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ssssssss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ssssssssssssssssssss" localSheetId="3" hidden="1">{"CI+GG(BASE)",#N/A,FALSE,"CI+GG(BASE)";"GG",#N/A,FALSE,"CI+GG(BASE)";"CI",#N/A,FALSE,"CI+GG(BASE)"}</definedName>
    <definedName name="ssssssssssssssssssss" localSheetId="1" hidden="1">{"CI+GG(BASE)",#N/A,FALSE,"CI+GG(BASE)";"GG",#N/A,FALSE,"CI+GG(BASE)";"CI",#N/A,FALSE,"CI+GG(BASE)"}</definedName>
    <definedName name="ssssssssssssssssssss" localSheetId="2" hidden="1">{"CI+GG(BASE)",#N/A,FALSE,"CI+GG(BASE)";"GG",#N/A,FALSE,"CI+GG(BASE)";"CI",#N/A,FALSE,"CI+GG(BASE)"}</definedName>
    <definedName name="ssssssssssssssssssss" hidden="1">{"CI+GG(BASE)",#N/A,FALSE,"CI+GG(BASE)";"GG",#N/A,FALSE,"CI+GG(BASE)";"CI",#N/A,FALSE,"CI+GG(BASE)"}</definedName>
    <definedName name="SUM_DEP" localSheetId="3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SUM_DEP" localSheetId="1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SUM_DEP" localSheetId="2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SUM_DEP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Tabla_Combustible" localSheetId="3">[40]Combustible!$B$10:$F$24</definedName>
    <definedName name="Tabla_Combustible" localSheetId="1">[40]Combustible!$B$10:$F$24</definedName>
    <definedName name="Tabla_Combustible" localSheetId="2">[40]Combustible!$B$10:$F$24</definedName>
    <definedName name="Tabla_Combustible">[41]Combustible!$B$10:$F$24</definedName>
    <definedName name="TC" localSheetId="3">[40]Consideraciones!$F$10</definedName>
    <definedName name="TC" localSheetId="1">[40]Consideraciones!$F$10</definedName>
    <definedName name="TC" localSheetId="2">[40]Consideraciones!$F$10</definedName>
    <definedName name="TC">[41]Consideraciones!$F$10</definedName>
    <definedName name="test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yn" hidden="1">[37]Quantity!#REF!</definedName>
    <definedName name="tghy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tghy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tghy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tghy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thvf" localSheetId="3" hidden="1">{#N/A,#N/A,TRUE,"1842CWN0"}</definedName>
    <definedName name="thvf" localSheetId="1" hidden="1">{#N/A,#N/A,TRUE,"1842CWN0"}</definedName>
    <definedName name="thvf" localSheetId="2" hidden="1">{#N/A,#N/A,TRUE,"1842CWN0"}</definedName>
    <definedName name="thvf" hidden="1">{#N/A,#N/A,TRUE,"1842CWN0"}</definedName>
    <definedName name="_xlnm.Print_Titles" localSheetId="3">'EDI VS OHLA RONDA 2'!$1:$6</definedName>
    <definedName name="_xlnm.Print_Titles" localSheetId="1">'RONDA 1'!$1:$9</definedName>
    <definedName name="_xlnm.Print_Titles" localSheetId="2">'RONDA 2'!$1:$9</definedName>
    <definedName name="tju" localSheetId="3" hidden="1">[6]EXP!#REF!</definedName>
    <definedName name="tju" localSheetId="1" hidden="1">[6]EXP!#REF!</definedName>
    <definedName name="tju" localSheetId="2" hidden="1">[6]EXP!#REF!</definedName>
    <definedName name="tju" hidden="1">[6]EXP!#REF!</definedName>
    <definedName name="Toquepala" localSheetId="3" hidden="1">{#N/A,#N/A,FALSE,"Matrix";#N/A,#N/A,FALSE,"Executive";#N/A,#N/A,FALSE,"Summary"}</definedName>
    <definedName name="Toquepala" localSheetId="1" hidden="1">{#N/A,#N/A,FALSE,"Matrix";#N/A,#N/A,FALSE,"Executive";#N/A,#N/A,FALSE,"Summary"}</definedName>
    <definedName name="Toquepala" localSheetId="2" hidden="1">{#N/A,#N/A,FALSE,"Matrix";#N/A,#N/A,FALSE,"Executive";#N/A,#N/A,FALSE,"Summary"}</definedName>
    <definedName name="Toquepala" hidden="1">{#N/A,#N/A,FALSE,"Matrix";#N/A,#N/A,FALSE,"Executive";#N/A,#N/A,FALSE,"Summary"}</definedName>
    <definedName name="TRa" localSheetId="3" hidden="1">#REF!</definedName>
    <definedName name="TRa" localSheetId="1" hidden="1">#REF!</definedName>
    <definedName name="TRa" localSheetId="2" hidden="1">#REF!</definedName>
    <definedName name="TRa" hidden="1">#REF!</definedName>
    <definedName name="TRaa" localSheetId="3" hidden="1">#REF!</definedName>
    <definedName name="TRaa" localSheetId="1" hidden="1">#REF!</definedName>
    <definedName name="TRaa" localSheetId="2" hidden="1">#REF!</definedName>
    <definedName name="TRaa" hidden="1">#REF!</definedName>
    <definedName name="TRaaa" localSheetId="3" hidden="1">#REF!</definedName>
    <definedName name="TRaaa" localSheetId="1" hidden="1">#REF!</definedName>
    <definedName name="TRaaa" localSheetId="2" hidden="1">#REF!</definedName>
    <definedName name="TRaaa" hidden="1">#REF!</definedName>
    <definedName name="ttgg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tgg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tgg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t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ttgg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ttgg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ttgg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tt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uut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yen" hidden="1">[37]Quantity!#REF!</definedName>
    <definedName name="tyhh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yhh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yhh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yhh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ynbdf" localSheetId="3" hidden="1">{#N/A,#N/A,TRUE,"1842CWN0"}</definedName>
    <definedName name="tynbdf" localSheetId="1" hidden="1">{#N/A,#N/A,TRUE,"1842CWN0"}</definedName>
    <definedName name="tynbdf" localSheetId="2" hidden="1">{#N/A,#N/A,TRUE,"1842CWN0"}</definedName>
    <definedName name="tynbdf" hidden="1">{#N/A,#N/A,TRUE,"1842CWN0"}</definedName>
    <definedName name="tyuitryj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tyuitryj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tyuitryj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tyuitryj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uhmas" localSheetId="3" hidden="1">{#N/A,#N/A,TRUE,"1842CWN0"}</definedName>
    <definedName name="uhmas" localSheetId="1" hidden="1">{#N/A,#N/A,TRUE,"1842CWN0"}</definedName>
    <definedName name="uhmas" localSheetId="2" hidden="1">{#N/A,#N/A,TRUE,"1842CWN0"}</definedName>
    <definedName name="uhmas" hidden="1">{#N/A,#N/A,TRUE,"1842CWN0"}</definedName>
    <definedName name="uiuiuu" localSheetId="3" hidden="1">{#N/A,#N/A,FALSE,"Total_OC015";#N/A,#N/A,FALSE,"ADMIN";#N/A,#N/A,FALSE,"PROCES";#N/A,#N/A,FALSE,"mecan";#N/A,#N/A,FALSE,"civil";#N/A,#N/A,FALSE,"CAÑER";#N/A,#N/A,FALSE,"ELEC";#N/A,#N/A,FALSE,"INSTR"}</definedName>
    <definedName name="uiuiuu" localSheetId="1" hidden="1">{#N/A,#N/A,FALSE,"Total_OC015";#N/A,#N/A,FALSE,"ADMIN";#N/A,#N/A,FALSE,"PROCES";#N/A,#N/A,FALSE,"mecan";#N/A,#N/A,FALSE,"civil";#N/A,#N/A,FALSE,"CAÑER";#N/A,#N/A,FALSE,"ELEC";#N/A,#N/A,FALSE,"INSTR"}</definedName>
    <definedName name="uiuiuu" localSheetId="2" hidden="1">{#N/A,#N/A,FALSE,"Total_OC015";#N/A,#N/A,FALSE,"ADMIN";#N/A,#N/A,FALSE,"PROCES";#N/A,#N/A,FALSE,"mecan";#N/A,#N/A,FALSE,"civil";#N/A,#N/A,FALSE,"CAÑER";#N/A,#N/A,FALSE,"ELEC";#N/A,#N/A,FALSE,"INSTR"}</definedName>
    <definedName name="uiuiuu" hidden="1">{#N/A,#N/A,FALSE,"Total_OC015";#N/A,#N/A,FALSE,"ADMIN";#N/A,#N/A,FALSE,"PROCES";#N/A,#N/A,FALSE,"mecan";#N/A,#N/A,FALSE,"civil";#N/A,#N/A,FALSE,"CAÑER";#N/A,#N/A,FALSE,"ELEC";#N/A,#N/A,FALSE,"INSTR"}</definedName>
    <definedName name="uj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j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j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jd" localSheetId="3" hidden="1">{#N/A,#N/A,TRUE,"1842CWN0"}</definedName>
    <definedName name="ujd" localSheetId="1" hidden="1">{#N/A,#N/A,TRUE,"1842CWN0"}</definedName>
    <definedName name="ujd" localSheetId="2" hidden="1">{#N/A,#N/A,TRUE,"1842CWN0"}</definedName>
    <definedName name="ujd" hidden="1">{#N/A,#N/A,TRUE,"1842CWN0"}</definedName>
    <definedName name="ujjj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jjj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jjj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jjj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OIUOLIU" localSheetId="3" hidden="1">{#N/A,#N/A,TRUE,"1842CWN0"}</definedName>
    <definedName name="UOIUOLIU" localSheetId="1" hidden="1">{#N/A,#N/A,TRUE,"1842CWN0"}</definedName>
    <definedName name="UOIUOLIU" localSheetId="2" hidden="1">{#N/A,#N/A,TRUE,"1842CWN0"}</definedName>
    <definedName name="UOIUOLIU" hidden="1">{#N/A,#N/A,TRUE,"1842CWN0"}</definedName>
    <definedName name="uuii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uuii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uuii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uuii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uuj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uj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uj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uujjj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uujjj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uujjj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uujjj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uujjk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uujjk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uujjk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uujj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uyhty" hidden="1">[37]Quantity!#REF!</definedName>
    <definedName name="v" hidden="1">'[10]LIMA-CANTA'!#REF!</definedName>
    <definedName name="Variation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CXNVJHKKLYJ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dk" localSheetId="3" hidden="1">{#N/A,#N/A,TRUE,"1842CWN0"}</definedName>
    <definedName name="vdk" localSheetId="1" hidden="1">{#N/A,#N/A,TRUE,"1842CWN0"}</definedName>
    <definedName name="vdk" localSheetId="2" hidden="1">{#N/A,#N/A,TRUE,"1842CWN0"}</definedName>
    <definedName name="vdk" hidden="1">{#N/A,#N/A,TRUE,"1842CWN0"}</definedName>
    <definedName name="verti" localSheetId="3" hidden="1">{"desarrollo",#N/A,FALSE,"Cámara Camión";"resumen",#N/A,FALSE,"Cámara Camión";"eqprod",#N/A,FALSE,"Cámara Camión"}</definedName>
    <definedName name="verti" localSheetId="1" hidden="1">{"desarrollo",#N/A,FALSE,"Cámara Camión";"resumen",#N/A,FALSE,"Cámara Camión";"eqprod",#N/A,FALSE,"Cámara Camión"}</definedName>
    <definedName name="verti" localSheetId="2" hidden="1">{"desarrollo",#N/A,FALSE,"Cámara Camión";"resumen",#N/A,FALSE,"Cámara Camión";"eqprod",#N/A,FALSE,"Cámara Camión"}</definedName>
    <definedName name="verti" hidden="1">{"desarrollo",#N/A,FALSE,"Cámara Camión";"resumen",#N/A,FALSE,"Cámara Camión";"eqprod",#N/A,FALSE,"Cámara Camión"}</definedName>
    <definedName name="vertical" localSheetId="3" hidden="1">{"desarrollo",#N/A,FALSE,"LHD Camión";"eqdllo",#N/A,FALSE,"LHD Camión";"eqprod",#N/A,FALSE,"LHD Camión";"Resumen",#N/A,FALSE,"LHD Camión"}</definedName>
    <definedName name="vertical" localSheetId="1" hidden="1">{"desarrollo",#N/A,FALSE,"LHD Camión";"eqdllo",#N/A,FALSE,"LHD Camión";"eqprod",#N/A,FALSE,"LHD Camión";"Resumen",#N/A,FALSE,"LHD Camión"}</definedName>
    <definedName name="vertical" localSheetId="2" hidden="1">{"desarrollo",#N/A,FALSE,"LHD Camión";"eqdllo",#N/A,FALSE,"LHD Camión";"eqprod",#N/A,FALSE,"LHD Camión";"Resumen",#N/A,FALSE,"LHD Camión"}</definedName>
    <definedName name="vertical" hidden="1">{"desarrollo",#N/A,FALSE,"LHD Camión";"eqdllo",#N/A,FALSE,"LHD Camión";"eqprod",#N/A,FALSE,"LHD Camión";"Resumen",#N/A,FALSE,"LHD Camión"}</definedName>
    <definedName name="vgbn" localSheetId="3" hidden="1">{#N/A,#N/A,TRUE,"INGENIERIA";#N/A,#N/A,TRUE,"COMPRAS";#N/A,#N/A,TRUE,"DIRECCION";#N/A,#N/A,TRUE,"RESUMEN"}</definedName>
    <definedName name="vgbn" localSheetId="1" hidden="1">{#N/A,#N/A,TRUE,"INGENIERIA";#N/A,#N/A,TRUE,"COMPRAS";#N/A,#N/A,TRUE,"DIRECCION";#N/A,#N/A,TRUE,"RESUMEN"}</definedName>
    <definedName name="vgbn" localSheetId="2" hidden="1">{#N/A,#N/A,TRUE,"INGENIERIA";#N/A,#N/A,TRUE,"COMPRAS";#N/A,#N/A,TRUE,"DIRECCION";#N/A,#N/A,TRUE,"RESUMEN"}</definedName>
    <definedName name="vgbn" hidden="1">{#N/A,#N/A,TRUE,"INGENIERIA";#N/A,#N/A,TRUE,"COMPRAS";#N/A,#N/A,TRUE,"DIRECCION";#N/A,#N/A,TRUE,"RESUMEN"}</definedName>
    <definedName name="Viaticos" hidden="1">[49]Hoja1!$A$3:$A$6</definedName>
    <definedName name="viio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uda" hidden="1">'[46]LIMA-CANTA'!#REF!</definedName>
    <definedName name="vlfhrv" localSheetId="3" hidden="1">{#N/A,#N/A,TRUE,"INGENIERIA";#N/A,#N/A,TRUE,"COMPRAS";#N/A,#N/A,TRUE,"DIRECCION";#N/A,#N/A,TRUE,"RESUMEN"}</definedName>
    <definedName name="vlfhrv" localSheetId="1" hidden="1">{#N/A,#N/A,TRUE,"INGENIERIA";#N/A,#N/A,TRUE,"COMPRAS";#N/A,#N/A,TRUE,"DIRECCION";#N/A,#N/A,TRUE,"RESUMEN"}</definedName>
    <definedName name="vlfhrv" localSheetId="2" hidden="1">{#N/A,#N/A,TRUE,"INGENIERIA";#N/A,#N/A,TRUE,"COMPRAS";#N/A,#N/A,TRUE,"DIRECCION";#N/A,#N/A,TRUE,"RESUMEN"}</definedName>
    <definedName name="vlfhrv" hidden="1">{#N/A,#N/A,TRUE,"INGENIERIA";#N/A,#N/A,TRUE,"COMPRAS";#N/A,#N/A,TRUE,"DIRECCION";#N/A,#N/A,TRUE,"RESUMEN"}</definedName>
    <definedName name="VSDFV" hidden="1">[45]Quantity!#REF!</definedName>
    <definedName name="vv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v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v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v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vv" localSheetId="3" hidden="1">#REF!</definedName>
    <definedName name="vvv" localSheetId="1" hidden="1">#REF!</definedName>
    <definedName name="vvv" localSheetId="2" hidden="1">#REF!</definedName>
    <definedName name="vvv" hidden="1">#REF!</definedName>
    <definedName name="vvvv" localSheetId="3" hidden="1">#REF!</definedName>
    <definedName name="vvvv" localSheetId="1" hidden="1">#REF!</definedName>
    <definedName name="vvvv" localSheetId="2" hidden="1">#REF!</definedName>
    <definedName name="vvvv" hidden="1">#REF!</definedName>
    <definedName name="vvvvvv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vvvvv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vvvvv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vvvvv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x" hidden="1">[28]Quantity!#REF!</definedName>
    <definedName name="w" hidden="1">'[46]LIMA-CANTA'!#REF!</definedName>
    <definedName name="we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f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f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f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rf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rf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rf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r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f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ef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ef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ef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efw" localSheetId="3" hidden="1">{#N/A,#N/A,FALSE,"Total_OC015";#N/A,#N/A,FALSE,"ADMIN";#N/A,#N/A,FALSE,"PROCES";#N/A,#N/A,FALSE,"mecan";#N/A,#N/A,FALSE,"civil";#N/A,#N/A,FALSE,"CAÑER";#N/A,#N/A,FALSE,"ELEC";#N/A,#N/A,FALSE,"INSTR"}</definedName>
    <definedName name="wefw" localSheetId="1" hidden="1">{#N/A,#N/A,FALSE,"Total_OC015";#N/A,#N/A,FALSE,"ADMIN";#N/A,#N/A,FALSE,"PROCES";#N/A,#N/A,FALSE,"mecan";#N/A,#N/A,FALSE,"civil";#N/A,#N/A,FALSE,"CAÑER";#N/A,#N/A,FALSE,"ELEC";#N/A,#N/A,FALSE,"INSTR"}</definedName>
    <definedName name="wefw" localSheetId="2" hidden="1">{#N/A,#N/A,FALSE,"Total_OC015";#N/A,#N/A,FALSE,"ADMIN";#N/A,#N/A,FALSE,"PROCES";#N/A,#N/A,FALSE,"mecan";#N/A,#N/A,FALSE,"civil";#N/A,#N/A,FALSE,"CAÑER";#N/A,#N/A,FALSE,"ELEC";#N/A,#N/A,FALSE,"INSTR"}</definedName>
    <definedName name="wefw" hidden="1">{#N/A,#N/A,FALSE,"Total_OC015";#N/A,#N/A,FALSE,"ADMIN";#N/A,#N/A,FALSE,"PROCES";#N/A,#N/A,FALSE,"mecan";#N/A,#N/A,FALSE,"civil";#N/A,#N/A,FALSE,"CAÑER";#N/A,#N/A,FALSE,"ELEC";#N/A,#N/A,FALSE,"INSTR"}</definedName>
    <definedName name="wefwe" localSheetId="3" hidden="1">{#N/A,#N/A,FALSE,"Total_OC015";#N/A,#N/A,FALSE,"ADMIN";#N/A,#N/A,FALSE,"PROCES";#N/A,#N/A,FALSE,"mecan";#N/A,#N/A,FALSE,"civil";#N/A,#N/A,FALSE,"CAÑER";#N/A,#N/A,FALSE,"ELEC";#N/A,#N/A,FALSE,"INSTR"}</definedName>
    <definedName name="wefwe" localSheetId="1" hidden="1">{#N/A,#N/A,FALSE,"Total_OC015";#N/A,#N/A,FALSE,"ADMIN";#N/A,#N/A,FALSE,"PROCES";#N/A,#N/A,FALSE,"mecan";#N/A,#N/A,FALSE,"civil";#N/A,#N/A,FALSE,"CAÑER";#N/A,#N/A,FALSE,"ELEC";#N/A,#N/A,FALSE,"INSTR"}</definedName>
    <definedName name="wefwe" localSheetId="2" hidden="1">{#N/A,#N/A,FALSE,"Total_OC015";#N/A,#N/A,FALSE,"ADMIN";#N/A,#N/A,FALSE,"PROCES";#N/A,#N/A,FALSE,"mecan";#N/A,#N/A,FALSE,"civil";#N/A,#N/A,FALSE,"CAÑER";#N/A,#N/A,FALSE,"ELEC";#N/A,#N/A,FALSE,"INSTR"}</definedName>
    <definedName name="wefwe" hidden="1">{#N/A,#N/A,FALSE,"Total_OC015";#N/A,#N/A,FALSE,"ADMIN";#N/A,#N/A,FALSE,"PROCES";#N/A,#N/A,FALSE,"mecan";#N/A,#N/A,FALSE,"civil";#N/A,#N/A,FALSE,"CAÑER";#N/A,#N/A,FALSE,"ELEC";#N/A,#N/A,FALSE,"INSTR"}</definedName>
    <definedName name="wefwef" localSheetId="3" hidden="1">{#N/A,#N/A,TRUE,"Est. de Fact.";#N/A,#N/A,TRUE,"Capitulo 19";#N/A,#N/A,TRUE,"Proyecto P855"}</definedName>
    <definedName name="wefwef" localSheetId="1" hidden="1">{#N/A,#N/A,TRUE,"Est. de Fact.";#N/A,#N/A,TRUE,"Capitulo 19";#N/A,#N/A,TRUE,"Proyecto P855"}</definedName>
    <definedName name="wefwef" localSheetId="2" hidden="1">{#N/A,#N/A,TRUE,"Est. de Fact.";#N/A,#N/A,TRUE,"Capitulo 19";#N/A,#N/A,TRUE,"Proyecto P855"}</definedName>
    <definedName name="wefwef" hidden="1">{#N/A,#N/A,TRUE,"Est. de Fact.";#N/A,#N/A,TRUE,"Capitulo 19";#N/A,#N/A,TRUE,"Proyecto P855"}</definedName>
    <definedName name="weq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rqw" hidden="1">[48]Quantity!#REF!</definedName>
    <definedName name="WERT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we" hidden="1">[48]Quantity!#REF!</definedName>
    <definedName name="WETWRTYA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TWRTYA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TWRTYA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TWRTY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wwe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ewwe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ewwe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ewwe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q" hidden="1">[48]Quantity!#REF!</definedName>
    <definedName name="wqqqeee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qqqeee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qqqeee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qqqe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a" hidden="1">'[46]LIMA-CANTA'!#REF!</definedName>
    <definedName name="wrn" localSheetId="3" hidden="1">{#N/A,#N/A,TRUE,"Est. de Fact.";#N/A,#N/A,TRUE,"Capitulo 19";#N/A,#N/A,TRUE,"Proyecto P855"}</definedName>
    <definedName name="wrn" localSheetId="1" hidden="1">{#N/A,#N/A,TRUE,"Est. de Fact.";#N/A,#N/A,TRUE,"Capitulo 19";#N/A,#N/A,TRUE,"Proyecto P855"}</definedName>
    <definedName name="wrn" localSheetId="2" hidden="1">{#N/A,#N/A,TRUE,"Est. de Fact.";#N/A,#N/A,TRUE,"Capitulo 19";#N/A,#N/A,TRUE,"Proyecto P855"}</definedName>
    <definedName name="wrn" hidden="1">{#N/A,#N/A,TRUE,"Est. de Fact.";#N/A,#N/A,TRUE,"Capitulo 19";#N/A,#N/A,TRUE,"Proyecto P855"}</definedName>
    <definedName name="wrn.2." localSheetId="3" hidden="1">{"4",#N/A,FALSE,"Flujos Caja - Mon. 1999"}</definedName>
    <definedName name="wrn.2." localSheetId="1" hidden="1">{"4",#N/A,FALSE,"Flujos Caja - Mon. 1999"}</definedName>
    <definedName name="wrn.2." localSheetId="2" hidden="1">{"4",#N/A,FALSE,"Flujos Caja - Mon. 1999"}</definedName>
    <definedName name="wrn.2." hidden="1">{"4",#N/A,FALSE,"Flujos Caja - Mon. 1999"}</definedName>
    <definedName name="wrn.all.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Equipment." localSheetId="3" hidden="1">{#N/A,#N/A,TRUE,"LP-CO2X"}</definedName>
    <definedName name="wrn.All._.Equipment." localSheetId="1" hidden="1">{#N/A,#N/A,TRUE,"LP-CO2X"}</definedName>
    <definedName name="wrn.All._.Equipment." localSheetId="2" hidden="1">{#N/A,#N/A,TRUE,"LP-CO2X"}</definedName>
    <definedName name="wrn.All._.Equipment." hidden="1">{#N/A,#N/A,TRUE,"LP-CO2X"}</definedName>
    <definedName name="wrn.all._.lines." localSheetId="3" hidden="1">{#N/A,#N/A,FALSE,"Summary";#N/A,#N/A,FALSE,"3TJ";#N/A,#N/A,FALSE,"3TN";#N/A,#N/A,FALSE,"3TP";#N/A,#N/A,FALSE,"3SJ";#N/A,#N/A,FALSE,"3CJ";#N/A,#N/A,FALSE,"3CN";#N/A,#N/A,FALSE,"3CP";#N/A,#N/A,FALSE,"3A"}</definedName>
    <definedName name="wrn.all._.lines." localSheetId="1" hidden="1">{#N/A,#N/A,FALSE,"Summary";#N/A,#N/A,FALSE,"3TJ";#N/A,#N/A,FALSE,"3TN";#N/A,#N/A,FALSE,"3TP";#N/A,#N/A,FALSE,"3SJ";#N/A,#N/A,FALSE,"3CJ";#N/A,#N/A,FALSE,"3CN";#N/A,#N/A,FALSE,"3CP";#N/A,#N/A,FALSE,"3A"}</definedName>
    <definedName name="wrn.all._.lines." localSheetId="2" hidden="1">{#N/A,#N/A,FALSE,"Summary";#N/A,#N/A,FALSE,"3TJ";#N/A,#N/A,FALSE,"3TN";#N/A,#N/A,FALSE,"3TP";#N/A,#N/A,FALSE,"3SJ";#N/A,#N/A,FALSE,"3CJ";#N/A,#N/A,FALSE,"3CN";#N/A,#N/A,FALSE,"3CP";#N/A,#N/A,FALSE,"3A"}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ARA." localSheetId="3" hidden="1">{"ARA1",#N/A,FALSE,"ENG-ARA";"ARAhours",#N/A,FALSE,"ENG-ARA";"ARA$",#N/A,FALSE,"ENG-ARA"}</definedName>
    <definedName name="wrn.ARA." localSheetId="1" hidden="1">{"ARA1",#N/A,FALSE,"ENG-ARA";"ARAhours",#N/A,FALSE,"ENG-ARA";"ARA$",#N/A,FALSE,"ENG-ARA"}</definedName>
    <definedName name="wrn.ARA." localSheetId="2" hidden="1">{"ARA1",#N/A,FALSE,"ENG-ARA";"ARAhours",#N/A,FALSE,"ENG-ARA";"ARA$",#N/A,FALSE,"ENG-ARA"}</definedName>
    <definedName name="wrn.ARA." hidden="1">{"ARA1",#N/A,FALSE,"ENG-ARA";"ARAhours",#N/A,FALSE,"ENG-ARA";"ARA$",#N/A,FALSE,"ENG-ARA"}</definedName>
    <definedName name="wrn.bakı.xla." localSheetId="3" hidden="1">{#N/A,#N/A,FALSE,"Çaykara ataköy (1)";#N/A,#N/A,FALSE,"Çaykara ataköy (2)";#N/A,#N/A,FALSE,"Rize Kalkandere ";#N/A,#N/A,FALSE,"meydancık";#N/A,#N/A,FALSE,"muratlı"}</definedName>
    <definedName name="wrn.bakı.xla." localSheetId="1" hidden="1">{#N/A,#N/A,FALSE,"Çaykara ataköy (1)";#N/A,#N/A,FALSE,"Çaykara ataköy (2)";#N/A,#N/A,FALSE,"Rize Kalkandere ";#N/A,#N/A,FALSE,"meydancık";#N/A,#N/A,FALSE,"muratlı"}</definedName>
    <definedName name="wrn.bakı.xla." localSheetId="2" hidden="1">{#N/A,#N/A,FALSE,"Çaykara ataköy (1)";#N/A,#N/A,FALSE,"Çaykara ataköy (2)";#N/A,#N/A,FALSE,"Rize Kalkandere ";#N/A,#N/A,FALSE,"meydancık";#N/A,#N/A,FALSE,"muratlı"}</definedName>
    <definedName name="wrn.bakı.xla." hidden="1">{#N/A,#N/A,FALSE,"Çaykara ataköy (1)";#N/A,#N/A,FALSE,"Çaykara ataköy (2)";#N/A,#N/A,FALSE,"Rize Kalkandere ";#N/A,#N/A,FALSE,"meydancık";#N/A,#N/A,FALSE,"muratlı"}</definedName>
    <definedName name="wrn.Barbara._.Modular._.Indirects." localSheetId="3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bara._.Modular._.Indirects." localSheetId="1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bara._.Modular._.Indirects." localSheetId="2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echtel._.hours." localSheetId="3" hidden="1">{"bechtel1",#N/A,TRUE,"BECHTEL";"bechtelhours",#N/A,TRUE,"BECHTEL";"bechtel$",#N/A,TRUE,"BECHTEL"}</definedName>
    <definedName name="wrn.bechtel._.hours." localSheetId="1" hidden="1">{"bechtel1",#N/A,TRUE,"BECHTEL";"bechtelhours",#N/A,TRUE,"BECHTEL";"bechtel$",#N/A,TRUE,"BECHTEL"}</definedName>
    <definedName name="wrn.bechtel._.hours." localSheetId="2" hidden="1">{"bechtel1",#N/A,TRUE,"BECHTEL";"bechtelhours",#N/A,TRUE,"BECHTEL";"bechtel$",#N/A,TRUE,"BECHTEL"}</definedName>
    <definedName name="wrn.bechtel._.hours." hidden="1">{"bechtel1",#N/A,TRUE,"BECHTEL";"bechtelhours",#N/A,TRUE,"BECHTEL";"bechtel$",#N/A,TRUE,"BECHTEL"}</definedName>
    <definedName name="wrn.Camaracamion." localSheetId="3" hidden="1">{"desarrollo",#N/A,FALSE,"Cámara Camión";"resumen",#N/A,FALSE,"Cámara Camión";"eqprod",#N/A,FALSE,"Cámara Camión"}</definedName>
    <definedName name="wrn.Camaracamion." localSheetId="1" hidden="1">{"desarrollo",#N/A,FALSE,"Cámara Camión";"resumen",#N/A,FALSE,"Cámara Camión";"eqprod",#N/A,FALSE,"Cámara Camión"}</definedName>
    <definedName name="wrn.Camaracamion." localSheetId="2" hidden="1">{"desarrollo",#N/A,FALSE,"Cámara Camión";"resumen",#N/A,FALSE,"Cámara Camión";"eqprod",#N/A,FALSE,"Cámara Camión"}</definedName>
    <definedName name="wrn.Camaracamion." hidden="1">{"desarrollo",#N/A,FALSE,"Cámara Camión";"resumen",#N/A,FALSE,"Cámara Camión";"eqprod",#N/A,FALSE,"Cámara Camión"}</definedName>
    <definedName name="wrn.CHIEF._.REVIEW." localSheetId="3" hidden="1">{#N/A,#N/A,FALSE,"Q&amp;AE";#N/A,#N/A,FALSE,"Params";#N/A,#N/A,FALSE,"ReconE";#N/A,#N/A,FALSE,"CostCompE";#N/A,#N/A,FALSE,"SummaryE";#N/A,#N/A,FALSE,"Detail";#N/A,#N/A,FALSE,"PayItem"}</definedName>
    <definedName name="wrn.CHIEF._.REVIEW." localSheetId="1" hidden="1">{#N/A,#N/A,FALSE,"Q&amp;AE";#N/A,#N/A,FALSE,"Params";#N/A,#N/A,FALSE,"ReconE";#N/A,#N/A,FALSE,"CostCompE";#N/A,#N/A,FALSE,"SummaryE";#N/A,#N/A,FALSE,"Detail";#N/A,#N/A,FALSE,"PayItem"}</definedName>
    <definedName name="wrn.CHIEF._.REVIEW." localSheetId="2" hidden="1">{#N/A,#N/A,FALSE,"Q&amp;AE";#N/A,#N/A,FALSE,"Params";#N/A,#N/A,FALSE,"ReconE";#N/A,#N/A,FALSE,"CostCompE";#N/A,#N/A,FALSE,"SummaryE";#N/A,#N/A,FALSE,"Detail";#N/A,#N/A,FALSE,"PayItem"}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GG." localSheetId="3" hidden="1">{"CI+GG(BASE)",#N/A,FALSE,"CI+GG(BASE)";"GG",#N/A,FALSE,"CI+GG(BASE)";"CI",#N/A,FALSE,"CI+GG(BASE)"}</definedName>
    <definedName name="wrn.CIGG." localSheetId="1" hidden="1">{"CI+GG(BASE)",#N/A,FALSE,"CI+GG(BASE)";"GG",#N/A,FALSE,"CI+GG(BASE)";"CI",#N/A,FALSE,"CI+GG(BASE)"}</definedName>
    <definedName name="wrn.CIGG." localSheetId="2" hidden="1">{"CI+GG(BASE)",#N/A,FALSE,"CI+GG(BASE)";"GG",#N/A,FALSE,"CI+GG(BASE)";"CI",#N/A,FALSE,"CI+GG(BASE)"}</definedName>
    <definedName name="wrn.CIGG." hidden="1">{"CI+GG(BASE)",#N/A,FALSE,"CI+GG(BASE)";"GG",#N/A,FALSE,"CI+GG(BASE)";"CI",#N/A,FALSE,"CI+GG(BASE)"}</definedName>
    <definedName name="wrn.CIRCUITS." localSheetId="3" hidden="1">{"DBANK",#N/A,FALSE,"PriceE";"CKTS",#N/A,FALSE,"PriceE"}</definedName>
    <definedName name="wrn.CIRCUITS." localSheetId="1" hidden="1">{"DBANK",#N/A,FALSE,"PriceE";"CKTS",#N/A,FALSE,"PriceE"}</definedName>
    <definedName name="wrn.CIRCUITS." localSheetId="2" hidden="1">{"DBANK",#N/A,FALSE,"PriceE";"CKTS",#N/A,FALSE,"PriceE"}</definedName>
    <definedName name="wrn.CIRCUITS." hidden="1">{"DBANK",#N/A,FALSE,"PriceE";"CKTS",#N/A,FALSE,"PriceE"}</definedName>
    <definedName name="wrn.civil._.works." localSheetId="3" hidden="1">{#N/A,#N/A,TRUE,"1842CWN0"}</definedName>
    <definedName name="wrn.civil._.works." localSheetId="1" hidden="1">{#N/A,#N/A,TRUE,"1842CWN0"}</definedName>
    <definedName name="wrn.civil._.works." localSheetId="2" hidden="1">{#N/A,#N/A,TRUE,"1842CWN0"}</definedName>
    <definedName name="wrn.civil._.works." hidden="1">{#N/A,#N/A,TRUE,"1842CWN0"}</definedName>
    <definedName name="wrn.Completo." localSheetId="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wrn.Completo." localSheetId="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wrn.Completo." localSheetId="2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wrn.Completo.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wrn.COST_SHEETS." localSheetId="3" hidden="1">{#N/A,#N/A,FALSE,"WBS 1.06";#N/A,#N/A,FALSE,"WBS 1.14";#N/A,#N/A,FALSE,"WBS 1.17";#N/A,#N/A,FALSE,"WBS 1.18"}</definedName>
    <definedName name="wrn.COST_SHEETS." localSheetId="1" hidden="1">{#N/A,#N/A,FALSE,"WBS 1.06";#N/A,#N/A,FALSE,"WBS 1.14";#N/A,#N/A,FALSE,"WBS 1.17";#N/A,#N/A,FALSE,"WBS 1.18"}</definedName>
    <definedName name="wrn.COST_SHEETS." localSheetId="2" hidden="1">{#N/A,#N/A,FALSE,"WBS 1.06";#N/A,#N/A,FALSE,"WBS 1.14";#N/A,#N/A,FALSE,"WBS 1.17";#N/A,#N/A,FALSE,"WBS 1.18"}</definedName>
    <definedName name="wrn.COST_SHEETS." hidden="1">{#N/A,#N/A,FALSE,"WBS 1.06";#N/A,#N/A,FALSE,"WBS 1.14";#N/A,#N/A,FALSE,"WBS 1.17";#N/A,#N/A,FALSE,"WBS 1.18"}</definedName>
    <definedName name="wrn.Detail." localSheetId="3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etail." localSheetId="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etail." localSheetId="2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etail.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ía._.API." localSheetId="3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" localSheetId="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" localSheetId="2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El._.Indio._.Production._.Summary." localSheetId="3" hidden="1">{#N/A,#N/A,FALSE,"summary";#N/A,#N/A,FALSE,"SumGraph"}</definedName>
    <definedName name="wrn.El._.Indio._.Production._.Summary." localSheetId="1" hidden="1">{#N/A,#N/A,FALSE,"summary";#N/A,#N/A,FALSE,"SumGraph"}</definedName>
    <definedName name="wrn.El._.Indio._.Production._.Summary." localSheetId="2" hidden="1">{#N/A,#N/A,FALSE,"summary";#N/A,#N/A,FALSE,"SumGraph"}</definedName>
    <definedName name="wrn.El._.Indio._.Production._.Summary." hidden="1">{#N/A,#N/A,FALSE,"summary";#N/A,#N/A,FALSE,"SumGraph"}</definedName>
    <definedName name="wrn.ep10.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FINAL._.ESTIMATE." localSheetId="3" hidden="1">{#N/A,#N/A,FALSE,"ProjInfo";#N/A,#N/A,FALSE,"Params";#N/A,#N/A,FALSE,"Q&amp;AE";#N/A,#N/A,FALSE,"CostCompE";#N/A,#N/A,FALSE,"SummaryE";#N/A,#N/A,FALSE,"PayItem";#N/A,#N/A,FALSE,"Detail";#N/A,#N/A,FALSE,"ReconE"}</definedName>
    <definedName name="wrn.FINAL._.ESTIMATE." localSheetId="1" hidden="1">{#N/A,#N/A,FALSE,"ProjInfo";#N/A,#N/A,FALSE,"Params";#N/A,#N/A,FALSE,"Q&amp;AE";#N/A,#N/A,FALSE,"CostCompE";#N/A,#N/A,FALSE,"SummaryE";#N/A,#N/A,FALSE,"PayItem";#N/A,#N/A,FALSE,"Detail";#N/A,#N/A,FALSE,"ReconE"}</definedName>
    <definedName name="wrn.FINAL._.ESTIMATE." localSheetId="2" hidden="1">{#N/A,#N/A,FALSE,"ProjInfo";#N/A,#N/A,FALSE,"Params";#N/A,#N/A,FALSE,"Q&amp;AE";#N/A,#N/A,FALSE,"CostCompE";#N/A,#N/A,FALSE,"SummaryE";#N/A,#N/A,FALSE,"PayItem";#N/A,#N/A,FALSE,"Detail";#N/A,#N/A,FALSE,"ReconE"}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lujos." localSheetId="3" hidden="1">{"FlujoGastos",#N/A,FALSE,"Base";"FlujoGastos",#N/A,FALSE,"Buzón Tren";"FlujoGastos",#N/A,FALSE,"Buzón Camión";"FlujoGastos",#N/A,FALSE,"LHD Camión";"FlujoGastos",#N/A,FALSE,"Cámara Camión"}</definedName>
    <definedName name="wrn.flujos." localSheetId="1" hidden="1">{"FlujoGastos",#N/A,FALSE,"Base";"FlujoGastos",#N/A,FALSE,"Buzón Tren";"FlujoGastos",#N/A,FALSE,"Buzón Camión";"FlujoGastos",#N/A,FALSE,"LHD Camión";"FlujoGastos",#N/A,FALSE,"Cámara Camión"}</definedName>
    <definedName name="wrn.flujos." localSheetId="2" hidden="1">{"FlujoGastos",#N/A,FALSE,"Base";"FlujoGastos",#N/A,FALSE,"Buzón Tren";"FlujoGastos",#N/A,FALSE,"Buzón Camión";"FlujoGastos",#N/A,FALSE,"LHD Camión";"FlujoGastos",#N/A,FALSE,"Cámara Camión"}</definedName>
    <definedName name="wrn.flujos." hidden="1">{"FlujoGastos",#N/A,FALSE,"Base";"FlujoGastos",#N/A,FALSE,"Buzón Tren";"FlujoGastos",#N/A,FALSE,"Buzón Camión";"FlujoGastos",#N/A,FALSE,"LHD Camión";"FlujoGastos",#N/A,FALSE,"Cámara Camión"}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s." localSheetId="3" hidden="1">{#N/A,#N/A,FALSE,"E-1";#N/A,#N/A,FALSE,"E-2";#N/A,#N/A,FALSE,"F-1";#N/A,#N/A,FALSE,"F-2";#N/A,#N/A,FALSE,"F-3";#N/A,#N/A,FALSE,"F-4";#N/A,#N/A,FALSE,"F-5";#N/A,#N/A,FALSE,"F-6";#N/A,#N/A,FALSE,"Matrix"}</definedName>
    <definedName name="wrn.Forms." localSheetId="1" hidden="1">{#N/A,#N/A,FALSE,"E-1";#N/A,#N/A,FALSE,"E-2";#N/A,#N/A,FALSE,"F-1";#N/A,#N/A,FALSE,"F-2";#N/A,#N/A,FALSE,"F-3";#N/A,#N/A,FALSE,"F-4";#N/A,#N/A,FALSE,"F-5";#N/A,#N/A,FALSE,"F-6";#N/A,#N/A,FALSE,"Matrix"}</definedName>
    <definedName name="wrn.Forms." localSheetId="2" hidden="1">{#N/A,#N/A,FALSE,"E-1";#N/A,#N/A,FALSE,"E-2";#N/A,#N/A,FALSE,"F-1";#N/A,#N/A,FALSE,"F-2";#N/A,#N/A,FALSE,"F-3";#N/A,#N/A,FALSE,"F-4";#N/A,#N/A,FALSE,"F-5";#N/A,#N/A,FALSE,"F-6";#N/A,#N/A,FALSE,"Matrix"}</definedName>
    <definedName name="wrn.Forms." hidden="1">{#N/A,#N/A,FALSE,"E-1";#N/A,#N/A,FALSE,"E-2";#N/A,#N/A,FALSE,"F-1";#N/A,#N/A,FALSE,"F-2";#N/A,#N/A,FALSE,"F-3";#N/A,#N/A,FALSE,"F-4";#N/A,#N/A,FALSE,"F-5";#N/A,#N/A,FALSE,"F-6";#N/A,#N/A,FALSE,"Matrix"}</definedName>
    <definedName name="wrn.FORMULARIOS." localSheetId="3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wrn.FORMULARIOS." localSheetId="1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wrn.FORMULARIOS." localSheetId="2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wrn.FORMULARIOS.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wrn.Fuel._.oil._.option." localSheetId="3" hidden="1">{"FUEL OIL",#N/A,FALSE,"Option"}</definedName>
    <definedName name="wrn.Fuel._.oil._.option." localSheetId="1" hidden="1">{"FUEL OIL",#N/A,FALSE,"Option"}</definedName>
    <definedName name="wrn.Fuel._.oil._.option." localSheetId="2" hidden="1">{"FUEL OIL",#N/A,FALSE,"Option"}</definedName>
    <definedName name="wrn.Fuel._.oil._.option." hidden="1">{"FUEL OIL",#N/A,FALSE,"Option"}</definedName>
    <definedName name="wrn.GERENCIA." localSheetId="3" hidden="1">{#N/A,#N/A,TRUE,"INGENIERIA";#N/A,#N/A,TRUE,"COMPRAS";#N/A,#N/A,TRUE,"DIRECCION";#N/A,#N/A,TRUE,"RESUMEN"}</definedName>
    <definedName name="wrn.GERENCIA." localSheetId="1" hidden="1">{#N/A,#N/A,TRUE,"INGENIERIA";#N/A,#N/A,TRUE,"COMPRAS";#N/A,#N/A,TRUE,"DIRECCION";#N/A,#N/A,TRUE,"RESUMEN"}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INFORME._.No.._.30." localSheetId="3" hidden="1">{#N/A,#N/A,FALSE,"DET-CAMB.";#N/A,#N/A,FALSE,"PRESUP.";#N/A,#N/A,FALSE,"RESUMEN";#N/A,#N/A,FALSE,"CT";#N/A,#N/A,FALSE,"PD";#N/A,#N/A,FALSE,"PR"}</definedName>
    <definedName name="wrn.INFORME._.No.._.30." localSheetId="1" hidden="1">{#N/A,#N/A,FALSE,"DET-CAMB.";#N/A,#N/A,FALSE,"PRESUP.";#N/A,#N/A,FALSE,"RESUMEN";#N/A,#N/A,FALSE,"CT";#N/A,#N/A,FALSE,"PD";#N/A,#N/A,FALSE,"PR"}</definedName>
    <definedName name="wrn.INFORME._.No.._.30." localSheetId="2" hidden="1">{#N/A,#N/A,FALSE,"DET-CAMB.";#N/A,#N/A,FALSE,"PRESUP.";#N/A,#N/A,FALSE,"RESUMEN";#N/A,#N/A,FALSE,"CT";#N/A,#N/A,FALSE,"PD";#N/A,#N/A,FALSE,"PR"}</definedName>
    <definedName name="wrn.INFORME._.No.._.30." hidden="1">{#N/A,#N/A,FALSE,"DET-CAMB.";#N/A,#N/A,FALSE,"PRESUP.";#N/A,#N/A,FALSE,"RESUMEN";#N/A,#N/A,FALSE,"CT";#N/A,#N/A,FALSE,"PD";#N/A,#N/A,FALSE,"PR"}</definedName>
    <definedName name="wrn.INFORME_XPAND." localSheetId="3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wrn.INFORME_XPAND." localSheetId="1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wrn.INFORME_XPAND." localSheetId="2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wrn.INFORME_XPAND.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wrn.INFORMETEC." localSheetId="3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wrn.INFORMETEC." localSheetId="1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wrn.INFORMETEC." localSheetId="2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wrn.INFORMETEC.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wrn.LHDCAMION." localSheetId="3" hidden="1">{"desarrollo",#N/A,FALSE,"LHD Camión";"eqdllo",#N/A,FALSE,"LHD Camión";"eqprod",#N/A,FALSE,"LHD Camión";"Resumen",#N/A,FALSE,"LHD Camión"}</definedName>
    <definedName name="wrn.LHDCAMION." localSheetId="1" hidden="1">{"desarrollo",#N/A,FALSE,"LHD Camión";"eqdllo",#N/A,FALSE,"LHD Camión";"eqprod",#N/A,FALSE,"LHD Camión";"Resumen",#N/A,FALSE,"LHD Camión"}</definedName>
    <definedName name="wrn.LHDCAMION." localSheetId="2" hidden="1">{"desarrollo",#N/A,FALSE,"LHD Camión";"eqdllo",#N/A,FALSE,"LHD Camión";"eqprod",#N/A,FALSE,"LHD Camión";"Resumen",#N/A,FALSE,"LHD Camión"}</definedName>
    <definedName name="wrn.LHDCAMION." hidden="1">{"desarrollo",#N/A,FALSE,"LHD Camión";"eqdllo",#N/A,FALSE,"LHD Camión";"eqprod",#N/A,FALSE,"LHD Camión";"Resumen",#N/A,FALSE,"LHD Camión"}</definedName>
    <definedName name="wrn.Lista._.Eq.yMaq.." localSheetId="3" hidden="1">{#N/A,#N/A,FALSE,"Lista Eq.yMaq."}</definedName>
    <definedName name="wrn.Lista._.Eq.yMaq.." localSheetId="1" hidden="1">{#N/A,#N/A,FALSE,"Lista Eq.yMaq."}</definedName>
    <definedName name="wrn.Lista._.Eq.yMaq.." localSheetId="2" hidden="1">{#N/A,#N/A,FALSE,"Lista Eq.yMaq."}</definedName>
    <definedName name="wrn.Lista._.Eq.yMaq.." hidden="1">{#N/A,#N/A,FALSE,"Lista Eq.yMaq."}</definedName>
    <definedName name="wrn.MO." localSheetId="3" hidden="1">{"MO(BASE)",#N/A,FALSE,"MO(BASE)";"MO(BASE)1",#N/A,FALSE,"MO(BASE)";"MO(BASE)2",#N/A,FALSE,"MO(BASE)"}</definedName>
    <definedName name="wrn.MO." localSheetId="1" hidden="1">{"MO(BASE)",#N/A,FALSE,"MO(BASE)";"MO(BASE)1",#N/A,FALSE,"MO(BASE)";"MO(BASE)2",#N/A,FALSE,"MO(BASE)"}</definedName>
    <definedName name="wrn.MO." localSheetId="2" hidden="1">{"MO(BASE)",#N/A,FALSE,"MO(BASE)";"MO(BASE)1",#N/A,FALSE,"MO(BASE)";"MO(BASE)2",#N/A,FALSE,"MO(BASE)"}</definedName>
    <definedName name="wrn.MO." hidden="1">{"MO(BASE)",#N/A,FALSE,"MO(BASE)";"MO(BASE)1",#N/A,FALSE,"MO(BASE)";"MO(BASE)2",#N/A,FALSE,"MO(BASE)"}</definedName>
    <definedName name="wrn.MONEDA._.99." localSheetId="3" hidden="1">{"3",#N/A,FALSE,"Flujos Caja - Mon. 1999";"INGRESOS MONEDA 1999",#N/A,FALSE,"Flujos Caja - Mon. 1999"}</definedName>
    <definedName name="wrn.MONEDA._.99." localSheetId="1" hidden="1">{"3",#N/A,FALSE,"Flujos Caja - Mon. 1999";"INGRESOS MONEDA 1999",#N/A,FALSE,"Flujos Caja - Mon. 1999"}</definedName>
    <definedName name="wrn.MONEDA._.99." localSheetId="2" hidden="1">{"3",#N/A,FALSE,"Flujos Caja - Mon. 1999";"INGRESOS MONEDA 1999",#N/A,FALSE,"Flujos Caja - Mon. 1999"}</definedName>
    <definedName name="wrn.MONEDA._.99." hidden="1">{"3",#N/A,FALSE,"Flujos Caja - Mon. 1999";"INGRESOS MONEDA 1999",#N/A,FALSE,"Flujos Caja - Mon. 1999"}</definedName>
    <definedName name="wrn.Nelson._.Summary." localSheetId="3" hidden="1">{#N/A,#N/A,FALSE,"subcontract"}</definedName>
    <definedName name="wrn.Nelson._.Summary." localSheetId="1" hidden="1">{#N/A,#N/A,FALSE,"subcontract"}</definedName>
    <definedName name="wrn.Nelson._.Summary." localSheetId="2" hidden="1">{#N/A,#N/A,FALSE,"subcontract"}</definedName>
    <definedName name="wrn.Nelson._.Summary." hidden="1">{#N/A,#N/A,FALSE,"subcontract"}</definedName>
    <definedName name="wrn.PENDENCIAS.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ientes." localSheetId="3" hidden="1">{#N/A,#N/A,FALSE,"PEND INC";#N/A,#N/A,FALSE,"PEND MINM"}</definedName>
    <definedName name="wrn.pendientes." localSheetId="1" hidden="1">{#N/A,#N/A,FALSE,"PEND INC";#N/A,#N/A,FALSE,"PEND MINM"}</definedName>
    <definedName name="wrn.pendientes." localSheetId="2" hidden="1">{#N/A,#N/A,FALSE,"PEND INC";#N/A,#N/A,FALSE,"PEND MINM"}</definedName>
    <definedName name="wrn.pendientes." hidden="1">{#N/A,#N/A,FALSE,"PEND INC";#N/A,#N/A,FALSE,"PEND MINM"}</definedName>
    <definedName name="wrn.precios." localSheetId="3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wrn.precios." localSheetId="1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wrn.precios." localSheetId="2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wrn.precios.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wrn.Presupuesto." localSheetId="3" hidden="1">{#N/A,#N/A,FALSE,"Presupuesto"}</definedName>
    <definedName name="wrn.Presupuesto." localSheetId="1" hidden="1">{#N/A,#N/A,FALSE,"Presupuesto"}</definedName>
    <definedName name="wrn.Presupuesto." localSheetId="2" hidden="1">{#N/A,#N/A,FALSE,"Presupuesto"}</definedName>
    <definedName name="wrn.Presupuesto." hidden="1">{#N/A,#N/A,FALSE,"Presupuesto"}</definedName>
    <definedName name="wrn.Print_all_sections." localSheetId="3" hidden="1">{#N/A,#N/A,TRUE,"Title";#N/A,#N/A,TRUE,"CC-Summary";#N/A,#N/A,TRUE,"CapitalCost";#N/A,#N/A,TRUE,"Revenue and cost analysis";#N/A,#N/A,TRUE,"DCF";#N/A,#N/A,TRUE,"DCF-APV";#N/A,#N/A,TRUE,"DCF-WACC"}</definedName>
    <definedName name="wrn.Print_all_sections." localSheetId="1" hidden="1">{#N/A,#N/A,TRUE,"Title";#N/A,#N/A,TRUE,"CC-Summary";#N/A,#N/A,TRUE,"CapitalCost";#N/A,#N/A,TRUE,"Revenue and cost analysis";#N/A,#N/A,TRUE,"DCF";#N/A,#N/A,TRUE,"DCF-APV";#N/A,#N/A,TRUE,"DCF-WACC"}</definedName>
    <definedName name="wrn.Print_all_sections." localSheetId="2" hidden="1">{#N/A,#N/A,TRUE,"Title";#N/A,#N/A,TRUE,"CC-Summary";#N/A,#N/A,TRUE,"CapitalCost";#N/A,#N/A,TRUE,"Revenue and cost analysis";#N/A,#N/A,TRUE,"DCF";#N/A,#N/A,TRUE,"DCF-APV";#N/A,#N/A,TRUE,"DCF-WACC"}</definedName>
    <definedName name="wrn.Print_all_sections." hidden="1">{#N/A,#N/A,TRUE,"Title";#N/A,#N/A,TRUE,"CC-Summary";#N/A,#N/A,TRUE,"CapitalCost";#N/A,#N/A,TRUE,"Revenue and cost analysis";#N/A,#N/A,TRUE,"DCF";#N/A,#N/A,TRUE,"DCF-APV";#N/A,#N/A,TRUE,"DCF-WACC"}</definedName>
    <definedName name="wrn.Print_all_sheets." localSheetId="3" hidden="1">{#N/A,#N/A,TRUE,"Traffic";#N/A,#N/A,TRUE,"Capex";#N/A,#N/A,TRUE,"P_and_L"}</definedName>
    <definedName name="wrn.Print_all_sheets." localSheetId="1" hidden="1">{#N/A,#N/A,TRUE,"Traffic";#N/A,#N/A,TRUE,"Capex";#N/A,#N/A,TRUE,"P_and_L"}</definedName>
    <definedName name="wrn.Print_all_sheets." localSheetId="2" hidden="1">{#N/A,#N/A,TRUE,"Traffic";#N/A,#N/A,TRUE,"Capex";#N/A,#N/A,TRUE,"P_and_L"}</definedName>
    <definedName name="wrn.Print_all_sheets." hidden="1">{#N/A,#N/A,TRUE,"Traffic";#N/A,#N/A,TRUE,"Capex";#N/A,#N/A,TRUE,"P_and_L"}</definedName>
    <definedName name="wrn.print1." localSheetId="3" hidden="1">{#N/A,#N/A,TRUE,"Est. de Fact.";#N/A,#N/A,TRUE,"Capitulo 19";#N/A,#N/A,TRUE,"Proyecto P855"}</definedName>
    <definedName name="wrn.print1." localSheetId="1" hidden="1">{#N/A,#N/A,TRUE,"Est. de Fact.";#N/A,#N/A,TRUE,"Capitulo 19";#N/A,#N/A,TRUE,"Proyecto P855"}</definedName>
    <definedName name="wrn.print1." localSheetId="2" hidden="1">{#N/A,#N/A,TRUE,"Est. de Fact.";#N/A,#N/A,TRUE,"Capitulo 19";#N/A,#N/A,TRUE,"Proyecto P855"}</definedName>
    <definedName name="wrn.print1." hidden="1">{#N/A,#N/A,TRUE,"Est. de Fact.";#N/A,#N/A,TRUE,"Capitulo 19";#N/A,#N/A,TRUE,"Proyecto P855"}</definedName>
    <definedName name="wrn.PrintallD.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G.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G.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BAS." localSheetId="3" hidden="1">{#N/A,#N/A,FALSE,"Total_OC015";#N/A,#N/A,FALSE,"ADMIN";#N/A,#N/A,FALSE,"PROCES";#N/A,#N/A,FALSE,"mecan";#N/A,#N/A,FALSE,"civil";#N/A,#N/A,FALSE,"CAÑER";#N/A,#N/A,FALSE,"ELEC";#N/A,#N/A,FALSE,"INSTR"}</definedName>
    <definedName name="wrn.PRINTBAS." localSheetId="1" hidden="1">{#N/A,#N/A,FALSE,"Total_OC015";#N/A,#N/A,FALSE,"ADMIN";#N/A,#N/A,FALSE,"PROCES";#N/A,#N/A,FALSE,"mecan";#N/A,#N/A,FALSE,"civil";#N/A,#N/A,FALSE,"CAÑER";#N/A,#N/A,FALSE,"ELEC";#N/A,#N/A,FALSE,"INSTR"}</definedName>
    <definedName name="wrn.PRINTBAS." localSheetId="2" hidden="1">{#N/A,#N/A,FALSE,"Total_OC015";#N/A,#N/A,FALSE,"ADMIN";#N/A,#N/A,FALSE,"PROCES";#N/A,#N/A,FALSE,"mecan";#N/A,#N/A,FALSE,"civil";#N/A,#N/A,FALSE,"CAÑER";#N/A,#N/A,FALSE,"ELEC";#N/A,#N/A,FALSE,"INSTR"}</definedName>
    <definedName name="wrn.PRINTBAS." hidden="1">{#N/A,#N/A,FALSE,"Total_OC015";#N/A,#N/A,FALSE,"ADMIN";#N/A,#N/A,FALSE,"PROCES";#N/A,#N/A,FALSE,"mecan";#N/A,#N/A,FALSE,"civil";#N/A,#N/A,FALSE,"CAÑER";#N/A,#N/A,FALSE,"ELEC";#N/A,#N/A,FALSE,"INSTR"}</definedName>
    <definedName name="wrn.PRINTEPRS.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rn.PRINTEPRS.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rn.PRINTEPRS.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rn.PRINTEPRS.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rn.printeprs1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rn.printeprs1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rn.printeprs1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rn.printeprs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rn.Printing." localSheetId="3" hidden="1">{"analysis",#N/A,TRUE,"ANALYSIS";"cartaway",#N/A,TRUE,"Excavation Equipment";"excavation",#N/A,TRUE,"Excavation Equipment";"compaction",#N/A,TRUE,"Backfilling Equipment";"riprap transportation",#N/A,TRUE,"RIPRAP PRODUCTION";"summary",#N/A,TRUE,"SUMMARY";"price of imported material",#N/A,TRUE,"Price of Imported Mat'l";"boq summary",#N/A,TRUE,"B.O.Q. SUMMARY"}</definedName>
    <definedName name="wrn.Printing." localSheetId="1" hidden="1">{"analysis",#N/A,TRUE,"ANALYSIS";"cartaway",#N/A,TRUE,"Excavation Equipment";"excavation",#N/A,TRUE,"Excavation Equipment";"compaction",#N/A,TRUE,"Backfilling Equipment";"riprap transportation",#N/A,TRUE,"RIPRAP PRODUCTION";"summary",#N/A,TRUE,"SUMMARY";"price of imported material",#N/A,TRUE,"Price of Imported Mat'l";"boq summary",#N/A,TRUE,"B.O.Q. SUMMARY"}</definedName>
    <definedName name="wrn.Printing." localSheetId="2" hidden="1">{"analysis",#N/A,TRUE,"ANALYSIS";"cartaway",#N/A,TRUE,"Excavation Equipment";"excavation",#N/A,TRUE,"Excavation Equipment";"compaction",#N/A,TRUE,"Backfilling Equipment";"riprap transportation",#N/A,TRUE,"RIPRAP PRODUCTION";"summary",#N/A,TRUE,"SUMMARY";"price of imported material",#N/A,TRUE,"Price of Imported Mat'l";"boq summary",#N/A,TRUE,"B.O.Q. SUMMARY"}</definedName>
    <definedName name="wrn.Printing." hidden="1">{"analysis",#N/A,TRUE,"ANALYSIS";"cartaway",#N/A,TRUE,"Excavation Equipment";"excavation",#N/A,TRUE,"Excavation Equipment";"compaction",#N/A,TRUE,"Backfilling Equipment";"riprap transportation",#N/A,TRUE,"RIPRAP PRODUCTION";"summary",#N/A,TRUE,"SUMMARY";"price of imported material",#N/A,TRUE,"Price of Imported Mat'l";"boq summary",#N/A,TRUE,"B.O.Q. SUMMARY"}</definedName>
    <definedName name="wrn.PROCART." localSheetId="3" hidden="1">{#N/A,#N/A,FALSE,"MAQUINA"}</definedName>
    <definedName name="wrn.PROCART." localSheetId="1" hidden="1">{#N/A,#N/A,FALSE,"MAQUINA"}</definedName>
    <definedName name="wrn.PROCART." localSheetId="2" hidden="1">{#N/A,#N/A,FALSE,"MAQUINA"}</definedName>
    <definedName name="wrn.PROCART." hidden="1">{#N/A,#N/A,FALSE,"MAQUINA"}</definedName>
    <definedName name="wrn.Redundant._.Equipment._.Option." localSheetId="3" hidden="1">{"pumps",#N/A,FALSE,"Option"}</definedName>
    <definedName name="wrn.Redundant._.Equipment._.Option." localSheetId="1" hidden="1">{"pumps",#N/A,FALSE,"Option"}</definedName>
    <definedName name="wrn.Redundant._.Equipment._.Option." localSheetId="2" hidden="1">{"pumps",#N/A,FALSE,"Option"}</definedName>
    <definedName name="wrn.Redundant._.Equipment._.Option." hidden="1">{"pumps",#N/A,FALSE,"Option"}</definedName>
    <definedName name="wrn.SOSTENIMIENTO._.NOVIEMBRE._.JRC." localSheetId="3" hidden="1">{#N/A,#N/A,FALSE,"Sost-Nov"}</definedName>
    <definedName name="wrn.SOSTENIMIENTO._.NOVIEMBRE._.JRC." localSheetId="1" hidden="1">{#N/A,#N/A,FALSE,"Sost-Nov"}</definedName>
    <definedName name="wrn.SOSTENIMIENTO._.NOVIEMBRE._.JRC." localSheetId="2" hidden="1">{#N/A,#N/A,FALSE,"Sost-Nov"}</definedName>
    <definedName name="wrn.SOSTENIMIENTO._.NOVIEMBRE._.JRC." hidden="1">{#N/A,#N/A,FALSE,"Sost-Nov"}</definedName>
    <definedName name="wrn.STG._.BLDG._.ENCLOSURE." localSheetId="3" hidden="1">{"turbine",#N/A,FALSE,"Option"}</definedName>
    <definedName name="wrn.STG._.BLDG._.ENCLOSURE." localSheetId="1" hidden="1">{"turbine",#N/A,FALSE,"Option"}</definedName>
    <definedName name="wrn.STG._.BLDG._.ENCLOSURE." localSheetId="2" hidden="1">{"turbine",#N/A,FALSE,"Option"}</definedName>
    <definedName name="wrn.STG._.BLDG._.ENCLOSURE." hidden="1">{"turbine",#N/A,FALSE,"Option"}</definedName>
    <definedName name="wrn.struckgi." localSheetId="3" hidden="1">{#N/A,#N/A,TRUE,"arnitower";#N/A,#N/A,TRUE,"arnigarage "}</definedName>
    <definedName name="wrn.struckgi." localSheetId="1" hidden="1">{#N/A,#N/A,TRUE,"arnitower";#N/A,#N/A,TRUE,"arnigarage "}</definedName>
    <definedName name="wrn.struckgi." localSheetId="2" hidden="1">{#N/A,#N/A,TRUE,"arnitower";#N/A,#N/A,TRUE,"arnigarage "}</definedName>
    <definedName name="wrn.struckgi." hidden="1">{#N/A,#N/A,TRUE,"arnitower";#N/A,#N/A,TRUE,"arnigarage "}</definedName>
    <definedName name="wrn.Summary." localSheetId="3" hidden="1">{#N/A,#N/A,FALSE,"Matrix";#N/A,#N/A,FALSE,"Executive";#N/A,#N/A,FALSE,"Summary"}</definedName>
    <definedName name="wrn.Summary." localSheetId="1" hidden="1">{#N/A,#N/A,FALSE,"Matrix";#N/A,#N/A,FALSE,"Executive";#N/A,#N/A,FALSE,"Summary"}</definedName>
    <definedName name="wrn.Summary." localSheetId="2" hidden="1">{#N/A,#N/A,FALSE,"Matrix";#N/A,#N/A,FALSE,"Executive";#N/A,#N/A,FALSE,"Summary"}</definedName>
    <definedName name="wrn.Summary." hidden="1">{#N/A,#N/A,FALSE,"Matrix";#N/A,#N/A,FALSE,"Executive";#N/A,#N/A,FALSE,"Summary"}</definedName>
    <definedName name="wrn.unidades." localSheetId="3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" localSheetId="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" localSheetId="2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WHOUSE._.CT." localSheetId="3" hidden="1">{"WESTINGHOUSE",#N/A,FALSE,"Option"}</definedName>
    <definedName name="wrn.WHOUSE._.CT." localSheetId="1" hidden="1">{"WESTINGHOUSE",#N/A,FALSE,"Option"}</definedName>
    <definedName name="wrn.WHOUSE._.CT." localSheetId="2" hidden="1">{"WESTINGHOUSE",#N/A,FALSE,"Option"}</definedName>
    <definedName name="wrn.WHOUSE._.CT." hidden="1">{"WESTINGHOUSE",#N/A,FALSE,"Option"}</definedName>
    <definedName name="wsd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sd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sd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sdf" localSheetId="3" hidden="1">{#N/A,#N/A,FALSE,"Total_OC015";#N/A,#N/A,FALSE,"ADMIN";#N/A,#N/A,FALSE,"PROCES";#N/A,#N/A,FALSE,"mecan";#N/A,#N/A,FALSE,"civil";#N/A,#N/A,FALSE,"CAÑER";#N/A,#N/A,FALSE,"ELEC";#N/A,#N/A,FALSE,"INSTR"}</definedName>
    <definedName name="wsdf" localSheetId="1" hidden="1">{#N/A,#N/A,FALSE,"Total_OC015";#N/A,#N/A,FALSE,"ADMIN";#N/A,#N/A,FALSE,"PROCES";#N/A,#N/A,FALSE,"mecan";#N/A,#N/A,FALSE,"civil";#N/A,#N/A,FALSE,"CAÑER";#N/A,#N/A,FALSE,"ELEC";#N/A,#N/A,FALSE,"INSTR"}</definedName>
    <definedName name="wsdf" localSheetId="2" hidden="1">{#N/A,#N/A,FALSE,"Total_OC015";#N/A,#N/A,FALSE,"ADMIN";#N/A,#N/A,FALSE,"PROCES";#N/A,#N/A,FALSE,"mecan";#N/A,#N/A,FALSE,"civil";#N/A,#N/A,FALSE,"CAÑER";#N/A,#N/A,FALSE,"ELEC";#N/A,#N/A,FALSE,"INSTR"}</definedName>
    <definedName name="wsdf" hidden="1">{#N/A,#N/A,FALSE,"Total_OC015";#N/A,#N/A,FALSE,"ADMIN";#N/A,#N/A,FALSE,"PROCES";#N/A,#N/A,FALSE,"mecan";#N/A,#N/A,FALSE,"civil";#N/A,#N/A,FALSE,"CAÑER";#N/A,#N/A,FALSE,"ELEC";#N/A,#N/A,FALSE,"INSTR"}</definedName>
    <definedName name="wswsw" localSheetId="3" hidden="1">{#N/A,#N/A,FALSE,"Total_OC015";#N/A,#N/A,FALSE,"ADMIN";#N/A,#N/A,FALSE,"PROCES";#N/A,#N/A,FALSE,"mecan";#N/A,#N/A,FALSE,"civil";#N/A,#N/A,FALSE,"CAÑER";#N/A,#N/A,FALSE,"ELEC";#N/A,#N/A,FALSE,"INSTR"}</definedName>
    <definedName name="wswsw" localSheetId="1" hidden="1">{#N/A,#N/A,FALSE,"Total_OC015";#N/A,#N/A,FALSE,"ADMIN";#N/A,#N/A,FALSE,"PROCES";#N/A,#N/A,FALSE,"mecan";#N/A,#N/A,FALSE,"civil";#N/A,#N/A,FALSE,"CAÑER";#N/A,#N/A,FALSE,"ELEC";#N/A,#N/A,FALSE,"INSTR"}</definedName>
    <definedName name="wswsw" localSheetId="2" hidden="1">{#N/A,#N/A,FALSE,"Total_OC015";#N/A,#N/A,FALSE,"ADMIN";#N/A,#N/A,FALSE,"PROCES";#N/A,#N/A,FALSE,"mecan";#N/A,#N/A,FALSE,"civil";#N/A,#N/A,FALSE,"CAÑER";#N/A,#N/A,FALSE,"ELEC";#N/A,#N/A,FALSE,"INSTR"}</definedName>
    <definedName name="wswsw" hidden="1">{#N/A,#N/A,FALSE,"Total_OC015";#N/A,#N/A,FALSE,"ADMIN";#N/A,#N/A,FALSE,"PROCES";#N/A,#N/A,FALSE,"mecan";#N/A,#N/A,FALSE,"civil";#N/A,#N/A,FALSE,"CAÑER";#N/A,#N/A,FALSE,"ELEC";#N/A,#N/A,FALSE,"INSTR"}</definedName>
    <definedName name="wtsgrstr" localSheetId="3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tsgrstr" localSheetId="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tsgrstr" localSheetId="2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tsgrstr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w" localSheetId="3" hidden="1">{#N/A,#N/A,TRUE,"1842CWN0"}</definedName>
    <definedName name="ww" localSheetId="1" hidden="1">{#N/A,#N/A,TRUE,"1842CWN0"}</definedName>
    <definedName name="ww" localSheetId="2" hidden="1">{#N/A,#N/A,TRUE,"1842CWN0"}</definedName>
    <definedName name="ww" hidden="1">{#N/A,#N/A,TRUE,"1842CWN0"}</definedName>
    <definedName name="wwss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wss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wss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w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ww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ww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wwww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wwww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wwww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x" hidden="1">[29]Quantity!#REF!</definedName>
    <definedName name="xcxc" hidden="1">[29]Quantity!#REF!</definedName>
    <definedName name="xd" localSheetId="3" hidden="1">{#N/A,#N/A,TRUE,"Est. de Fact.";#N/A,#N/A,TRUE,"Capitulo 19";#N/A,#N/A,TRUE,"Proyecto P855"}</definedName>
    <definedName name="xd" localSheetId="1" hidden="1">{#N/A,#N/A,TRUE,"Est. de Fact.";#N/A,#N/A,TRUE,"Capitulo 19";#N/A,#N/A,TRUE,"Proyecto P855"}</definedName>
    <definedName name="xd" localSheetId="2" hidden="1">{#N/A,#N/A,TRUE,"Est. de Fact.";#N/A,#N/A,TRUE,"Capitulo 19";#N/A,#N/A,TRUE,"Proyecto P855"}</definedName>
    <definedName name="xd" hidden="1">{#N/A,#N/A,TRUE,"Est. de Fact.";#N/A,#N/A,TRUE,"Capitulo 19";#N/A,#N/A,TRUE,"Proyecto P855"}</definedName>
    <definedName name="xGraph11" hidden="1">'[46]LIMA-CANTA'!#REF!</definedName>
    <definedName name="xls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vx" hidden="1">[28]Quantity!#REF!</definedName>
    <definedName name="xx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" localSheetId="3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xxx" localSheetId="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xxx" localSheetId="2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xxx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xxxx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" localSheetId="3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" localSheetId="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" localSheetId="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xxx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xxxxxxxx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xxxxxxxx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xxxxxxxx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xzvx" hidden="1">[28]Quantity!#REF!</definedName>
    <definedName name="yfc" localSheetId="3" hidden="1">{#N/A,#N/A,TRUE,"INGENIERIA";#N/A,#N/A,TRUE,"COMPRAS";#N/A,#N/A,TRUE,"DIRECCION";#N/A,#N/A,TRUE,"RESUMEN"}</definedName>
    <definedName name="yfc" localSheetId="1" hidden="1">{#N/A,#N/A,TRUE,"INGENIERIA";#N/A,#N/A,TRUE,"COMPRAS";#N/A,#N/A,TRUE,"DIRECCION";#N/A,#N/A,TRUE,"RESUMEN"}</definedName>
    <definedName name="yfc" localSheetId="2" hidden="1">{#N/A,#N/A,TRUE,"INGENIERIA";#N/A,#N/A,TRUE,"COMPRAS";#N/A,#N/A,TRUE,"DIRECCION";#N/A,#N/A,TRUE,"RESUMEN"}</definedName>
    <definedName name="yfc" hidden="1">{#N/A,#N/A,TRUE,"INGENIERIA";#N/A,#N/A,TRUE,"COMPRAS";#N/A,#N/A,TRUE,"DIRECCION";#N/A,#N/A,TRUE,"RESUMEN"}</definedName>
    <definedName name="yhgd" localSheetId="3" hidden="1">{#N/A,#N/A,TRUE,"1842CWN0"}</definedName>
    <definedName name="yhgd" localSheetId="1" hidden="1">{#N/A,#N/A,TRUE,"1842CWN0"}</definedName>
    <definedName name="yhgd" localSheetId="2" hidden="1">{#N/A,#N/A,TRUE,"1842CWN0"}</definedName>
    <definedName name="yhgd" hidden="1">{#N/A,#N/A,TRUE,"1842CWN0"}</definedName>
    <definedName name="yjhf" localSheetId="3" hidden="1">{#N/A,#N/A,TRUE,"1842CWN0"}</definedName>
    <definedName name="yjhf" localSheetId="1" hidden="1">{#N/A,#N/A,TRUE,"1842CWN0"}</definedName>
    <definedName name="yjhf" localSheetId="2" hidden="1">{#N/A,#N/A,TRUE,"1842CWN0"}</definedName>
    <definedName name="yjhf" hidden="1">{#N/A,#N/A,TRUE,"1842CWN0"}</definedName>
    <definedName name="YJUYJKUY" localSheetId="3" hidden="1">{#N/A,#N/A,TRUE,"1842CWN0"}</definedName>
    <definedName name="YJUYJKUY" localSheetId="1" hidden="1">{#N/A,#N/A,TRUE,"1842CWN0"}</definedName>
    <definedName name="YJUYJKUY" localSheetId="2" hidden="1">{#N/A,#N/A,TRUE,"1842CWN0"}</definedName>
    <definedName name="YJUYJKUY" hidden="1">{#N/A,#N/A,TRUE,"1842CWN0"}</definedName>
    <definedName name="yms" localSheetId="3" hidden="1">{#N/A,#N/A,TRUE,"INGENIERIA";#N/A,#N/A,TRUE,"COMPRAS";#N/A,#N/A,TRUE,"DIRECCION";#N/A,#N/A,TRUE,"RESUMEN"}</definedName>
    <definedName name="yms" localSheetId="1" hidden="1">{#N/A,#N/A,TRUE,"INGENIERIA";#N/A,#N/A,TRUE,"COMPRAS";#N/A,#N/A,TRUE,"DIRECCION";#N/A,#N/A,TRUE,"RESUMEN"}</definedName>
    <definedName name="yms" localSheetId="2" hidden="1">{#N/A,#N/A,TRUE,"INGENIERIA";#N/A,#N/A,TRUE,"COMPRAS";#N/A,#N/A,TRUE,"DIRECCION";#N/A,#N/A,TRUE,"RESUMEN"}</definedName>
    <definedName name="yms" hidden="1">{#N/A,#N/A,TRUE,"INGENIERIA";#N/A,#N/A,TRUE,"COMPRAS";#N/A,#N/A,TRUE,"DIRECCION";#N/A,#N/A,TRUE,"RESUMEN"}</definedName>
    <definedName name="yo" localSheetId="3" hidden="1">{"MO(BASE)",#N/A,FALSE,"MO(BASE)";"MO(BASE)1",#N/A,FALSE,"MO(BASE)";"MO(BASE)2",#N/A,FALSE,"MO(BASE)"}</definedName>
    <definedName name="yo" localSheetId="1" hidden="1">{"MO(BASE)",#N/A,FALSE,"MO(BASE)";"MO(BASE)1",#N/A,FALSE,"MO(BASE)";"MO(BASE)2",#N/A,FALSE,"MO(BASE)"}</definedName>
    <definedName name="yo" localSheetId="2" hidden="1">{"MO(BASE)",#N/A,FALSE,"MO(BASE)";"MO(BASE)1",#N/A,FALSE,"MO(BASE)";"MO(BASE)2",#N/A,FALSE,"MO(BASE)"}</definedName>
    <definedName name="yo" hidden="1">{"MO(BASE)",#N/A,FALSE,"MO(BASE)";"MO(BASE)1",#N/A,FALSE,"MO(BASE)";"MO(BASE)2",#N/A,FALSE,"MO(BASE)"}</definedName>
    <definedName name="ytjt" localSheetId="3" hidden="1">{#N/A,#N/A,TRUE,"INGENIERIA";#N/A,#N/A,TRUE,"COMPRAS";#N/A,#N/A,TRUE,"DIRECCION";#N/A,#N/A,TRUE,"RESUMEN"}</definedName>
    <definedName name="ytjt" localSheetId="1" hidden="1">{#N/A,#N/A,TRUE,"INGENIERIA";#N/A,#N/A,TRUE,"COMPRAS";#N/A,#N/A,TRUE,"DIRECCION";#N/A,#N/A,TRUE,"RESUMEN"}</definedName>
    <definedName name="ytjt" localSheetId="2" hidden="1">{#N/A,#N/A,TRUE,"INGENIERIA";#N/A,#N/A,TRUE,"COMPRAS";#N/A,#N/A,TRUE,"DIRECCION";#N/A,#N/A,TRUE,"RESUMEN"}</definedName>
    <definedName name="ytjt" hidden="1">{#N/A,#N/A,TRUE,"INGENIERIA";#N/A,#N/A,TRUE,"COMPRAS";#N/A,#N/A,TRUE,"DIRECCION";#N/A,#N/A,TRUE,"RESUMEN"}</definedName>
    <definedName name="yttyty" localSheetId="3" hidden="1">{#N/A,#N/A,FALSE,"Total_OC015";#N/A,#N/A,FALSE,"ADMIN";#N/A,#N/A,FALSE,"PROCES";#N/A,#N/A,FALSE,"mecan";#N/A,#N/A,FALSE,"civil";#N/A,#N/A,FALSE,"CAÑER";#N/A,#N/A,FALSE,"ELEC";#N/A,#N/A,FALSE,"INSTR"}</definedName>
    <definedName name="yttyty" localSheetId="1" hidden="1">{#N/A,#N/A,FALSE,"Total_OC015";#N/A,#N/A,FALSE,"ADMIN";#N/A,#N/A,FALSE,"PROCES";#N/A,#N/A,FALSE,"mecan";#N/A,#N/A,FALSE,"civil";#N/A,#N/A,FALSE,"CAÑER";#N/A,#N/A,FALSE,"ELEC";#N/A,#N/A,FALSE,"INSTR"}</definedName>
    <definedName name="yttyty" localSheetId="2" hidden="1">{#N/A,#N/A,FALSE,"Total_OC015";#N/A,#N/A,FALSE,"ADMIN";#N/A,#N/A,FALSE,"PROCES";#N/A,#N/A,FALSE,"mecan";#N/A,#N/A,FALSE,"civil";#N/A,#N/A,FALSE,"CAÑER";#N/A,#N/A,FALSE,"ELEC";#N/A,#N/A,FALSE,"INSTR"}</definedName>
    <definedName name="yttyty" hidden="1">{#N/A,#N/A,FALSE,"Total_OC015";#N/A,#N/A,FALSE,"ADMIN";#N/A,#N/A,FALSE,"PROCES";#N/A,#N/A,FALSE,"mecan";#N/A,#N/A,FALSE,"civil";#N/A,#N/A,FALSE,"CAÑER";#N/A,#N/A,FALSE,"ELEC";#N/A,#N/A,FALSE,"INSTR"}</definedName>
    <definedName name="YU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U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U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UJYIUI" localSheetId="3" hidden="1">{#N/A,#N/A,TRUE,"1842CWN0"}</definedName>
    <definedName name="YUJYIUI" localSheetId="1" hidden="1">{#N/A,#N/A,TRUE,"1842CWN0"}</definedName>
    <definedName name="YUJYIUI" localSheetId="2" hidden="1">{#N/A,#N/A,TRUE,"1842CWN0"}</definedName>
    <definedName name="YUJYIUI" hidden="1">{#N/A,#N/A,TRUE,"1842CWN0"}</definedName>
    <definedName name="yujyiuokj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yujyiuokj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yujyiuokj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yujyiuokj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yuui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yuui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yuui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yuui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yuyuyu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yuyuyu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yuyuyu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yuyuyu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yy" localSheetId="3" hidden="1">{#N/A,#N/A,FALSE,"Total_OC015";#N/A,#N/A,FALSE,"ADMIN";#N/A,#N/A,FALSE,"PROCES";#N/A,#N/A,FALSE,"mecan";#N/A,#N/A,FALSE,"civil";#N/A,#N/A,FALSE,"CAÑER";#N/A,#N/A,FALSE,"ELEC";#N/A,#N/A,FALSE,"INSTR"}</definedName>
    <definedName name="yy" localSheetId="1" hidden="1">{#N/A,#N/A,FALSE,"Total_OC015";#N/A,#N/A,FALSE,"ADMIN";#N/A,#N/A,FALSE,"PROCES";#N/A,#N/A,FALSE,"mecan";#N/A,#N/A,FALSE,"civil";#N/A,#N/A,FALSE,"CAÑER";#N/A,#N/A,FALSE,"ELEC";#N/A,#N/A,FALSE,"INSTR"}</definedName>
    <definedName name="yy" localSheetId="2" hidden="1">{#N/A,#N/A,FALSE,"Total_OC015";#N/A,#N/A,FALSE,"ADMIN";#N/A,#N/A,FALSE,"PROCES";#N/A,#N/A,FALSE,"mecan";#N/A,#N/A,FALSE,"civil";#N/A,#N/A,FALSE,"CAÑER";#N/A,#N/A,FALSE,"ELEC";#N/A,#N/A,FALSE,"INSTR"}</definedName>
    <definedName name="yy" hidden="1">{#N/A,#N/A,FALSE,"Total_OC015";#N/A,#N/A,FALSE,"ADMIN";#N/A,#N/A,FALSE,"PROCES";#N/A,#N/A,FALSE,"mecan";#N/A,#N/A,FALSE,"civil";#N/A,#N/A,FALSE,"CAÑER";#N/A,#N/A,FALSE,"ELEC";#N/A,#N/A,FALSE,"INSTR"}</definedName>
    <definedName name="yyhhhh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yyhhhh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yyhhhh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yyhhhh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yyy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yyy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yyy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yyy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yyyhhh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yyhhh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yyhhh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yy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yyyyhh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yyyyhh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yyyyhh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yyyy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_56770540_A97A_11D1_870B_00002143DF72_.wvu.Rows" localSheetId="3" hidden="1">[50]PRESUPUESTO!#REF!,[50]PRESUPUESTO!#REF!,[50]PRESUPUESTO!#REF!,[50]PRESUPUESTO!#REF!,[50]PRESUPUESTO!#REF!,[50]PRESUPUESTO!#REF!,[50]PRESUPUESTO!#REF!,[50]PRESUPUESTO!#REF!,[50]PRESUPUESTO!#REF!,[50]PRESUPUESTO!#REF!,[50]PRESUPUESTO!#REF!,[50]PRESUPUESTO!$A$287:$IV$287,[50]PRESUPUESTO!$A$292:$IV$294</definedName>
    <definedName name="Z_56770540_A97A_11D1_870B_00002143DF72_.wvu.Rows" localSheetId="1" hidden="1">[50]PRESUPUESTO!#REF!,[50]PRESUPUESTO!#REF!,[50]PRESUPUESTO!#REF!,[50]PRESUPUESTO!#REF!,[50]PRESUPUESTO!#REF!,[50]PRESUPUESTO!#REF!,[50]PRESUPUESTO!#REF!,[50]PRESUPUESTO!#REF!,[50]PRESUPUESTO!#REF!,[50]PRESUPUESTO!#REF!,[50]PRESUPUESTO!#REF!,[50]PRESUPUESTO!$A$287:$IV$287,[50]PRESUPUESTO!$A$292:$IV$294</definedName>
    <definedName name="Z_56770540_A97A_11D1_870B_00002143DF72_.wvu.Rows" localSheetId="2" hidden="1">[50]PRESUPUESTO!#REF!,[50]PRESUPUESTO!#REF!,[50]PRESUPUESTO!#REF!,[50]PRESUPUESTO!#REF!,[50]PRESUPUESTO!#REF!,[50]PRESUPUESTO!#REF!,[50]PRESUPUESTO!#REF!,[50]PRESUPUESTO!#REF!,[50]PRESUPUESTO!#REF!,[50]PRESUPUESTO!#REF!,[50]PRESUPUESTO!#REF!,[50]PRESUPUESTO!$A$287:$IV$287,[50]PRESUPUESTO!$A$292:$IV$294</definedName>
    <definedName name="Z_56770540_A97A_11D1_870B_00002143DF72_.wvu.Rows" hidden="1">[50]PRESUPUESTO!#REF!,[50]PRESUPUESTO!#REF!,[50]PRESUPUESTO!#REF!,[50]PRESUPUESTO!#REF!,[50]PRESUPUESTO!#REF!,[50]PRESUPUESTO!#REF!,[50]PRESUPUESTO!#REF!,[50]PRESUPUESTO!#REF!,[50]PRESUPUESTO!#REF!,[50]PRESUPUESTO!#REF!,[50]PRESUPUESTO!#REF!,[50]PRESUPUESTO!$A$287:$IV$287,[50]PRESUPUESTO!$A$292:$IV$294</definedName>
    <definedName name="Zapatas" localSheetId="3" hidden="1">{#N/A,#N/A,TRUE,"INGENIERIA";#N/A,#N/A,TRUE,"COMPRAS";#N/A,#N/A,TRUE,"DIRECCION";#N/A,#N/A,TRUE,"RESUMEN"}</definedName>
    <definedName name="Zapatas" localSheetId="1" hidden="1">{#N/A,#N/A,TRUE,"INGENIERIA";#N/A,#N/A,TRUE,"COMPRAS";#N/A,#N/A,TRUE,"DIRECCION";#N/A,#N/A,TRUE,"RESUMEN"}</definedName>
    <definedName name="Zapatas" localSheetId="2" hidden="1">{#N/A,#N/A,TRUE,"INGENIERIA";#N/A,#N/A,TRUE,"COMPRAS";#N/A,#N/A,TRUE,"DIRECCION";#N/A,#N/A,TRUE,"RESUMEN"}</definedName>
    <definedName name="Zapatas" hidden="1">{#N/A,#N/A,TRUE,"INGENIERIA";#N/A,#N/A,TRUE,"COMPRAS";#N/A,#N/A,TRUE,"DIRECCION";#N/A,#N/A,TRUE,"RESUMEN"}</definedName>
    <definedName name="zse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c" hidden="1">[29]Quantity!#REF!</definedName>
    <definedName name="ZXF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XF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XF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X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z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zzz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zzz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zz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zzzz" localSheetId="3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zzzzz" localSheetId="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zzzzz" localSheetId="2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zzzzz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zzzzzz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zzz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zzz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zzz" hidden="1">{#N/A,#N/A,FALSE,"SumD";#N/A,#N/A,FALSE,"ElecD";#N/A,#N/A,FALSE,"MechD";#N/A,#N/A,FALSE,"GeotD";#N/A,#N/A,FALSE,"PrcsD";#N/A,#N/A,FALSE,"TunnD";#N/A,#N/A,FALSE,"CivlD";#N/A,#N/A,FALSE,"NtwkD";#N/A,#N/A,FALSE,"EstgD";#N/A,#N/A,FALSE,"PEngD"}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67" i="6" l="1"/>
  <c r="V66" i="6"/>
  <c r="S12" i="6"/>
  <c r="S15" i="6"/>
  <c r="S16" i="6"/>
  <c r="S19" i="6"/>
  <c r="S25" i="6"/>
  <c r="S28" i="6"/>
  <c r="S33" i="6"/>
  <c r="S34" i="6"/>
  <c r="S44" i="6"/>
  <c r="S54" i="6"/>
  <c r="S64" i="6"/>
  <c r="S74" i="6"/>
  <c r="S84" i="6"/>
  <c r="S88" i="6"/>
  <c r="S89" i="6"/>
  <c r="S90" i="6"/>
  <c r="S93" i="6"/>
  <c r="S99" i="6"/>
  <c r="S105" i="6"/>
  <c r="S117" i="6"/>
  <c r="S125" i="6"/>
  <c r="S134" i="6"/>
  <c r="S135" i="6"/>
  <c r="S138" i="6"/>
  <c r="S144" i="6"/>
  <c r="S150" i="6"/>
  <c r="S163" i="6"/>
  <c r="S171" i="6"/>
  <c r="S172" i="6"/>
  <c r="S175" i="6"/>
  <c r="S182" i="6"/>
  <c r="S185" i="6"/>
  <c r="S186" i="6"/>
  <c r="S187" i="6"/>
  <c r="S191" i="6"/>
  <c r="S198" i="6"/>
  <c r="S199" i="6"/>
  <c r="S203" i="6"/>
  <c r="S211" i="6"/>
  <c r="S223" i="6"/>
  <c r="S230" i="6"/>
  <c r="S231" i="6"/>
  <c r="S234" i="6"/>
  <c r="S238" i="6"/>
  <c r="S242" i="6"/>
  <c r="S250" i="6"/>
  <c r="S252" i="6"/>
  <c r="S255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T34" i="6"/>
  <c r="T35" i="6"/>
  <c r="T36" i="6"/>
  <c r="T37" i="6"/>
  <c r="T38" i="6"/>
  <c r="T39" i="6"/>
  <c r="T40" i="6"/>
  <c r="T41" i="6"/>
  <c r="T42" i="6"/>
  <c r="T43" i="6"/>
  <c r="T44" i="6"/>
  <c r="T45" i="6"/>
  <c r="T46" i="6"/>
  <c r="T47" i="6"/>
  <c r="T48" i="6"/>
  <c r="T49" i="6"/>
  <c r="T50" i="6"/>
  <c r="T51" i="6"/>
  <c r="T52" i="6"/>
  <c r="T53" i="6"/>
  <c r="T54" i="6"/>
  <c r="T55" i="6"/>
  <c r="T56" i="6"/>
  <c r="T57" i="6"/>
  <c r="T58" i="6"/>
  <c r="T59" i="6"/>
  <c r="T60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113" i="6"/>
  <c r="T114" i="6"/>
  <c r="T115" i="6"/>
  <c r="T116" i="6"/>
  <c r="T117" i="6"/>
  <c r="T118" i="6"/>
  <c r="T119" i="6"/>
  <c r="T120" i="6"/>
  <c r="T121" i="6"/>
  <c r="T122" i="6"/>
  <c r="T123" i="6"/>
  <c r="T124" i="6"/>
  <c r="T125" i="6"/>
  <c r="T126" i="6"/>
  <c r="T127" i="6"/>
  <c r="T128" i="6"/>
  <c r="T129" i="6"/>
  <c r="T130" i="6"/>
  <c r="T131" i="6"/>
  <c r="T132" i="6"/>
  <c r="T133" i="6"/>
  <c r="T134" i="6"/>
  <c r="T135" i="6"/>
  <c r="T136" i="6"/>
  <c r="T137" i="6"/>
  <c r="T138" i="6"/>
  <c r="T139" i="6"/>
  <c r="T140" i="6"/>
  <c r="T141" i="6"/>
  <c r="T142" i="6"/>
  <c r="T143" i="6"/>
  <c r="T144" i="6"/>
  <c r="T145" i="6"/>
  <c r="T146" i="6"/>
  <c r="T147" i="6"/>
  <c r="T148" i="6"/>
  <c r="T149" i="6"/>
  <c r="T150" i="6"/>
  <c r="T151" i="6"/>
  <c r="T152" i="6"/>
  <c r="T153" i="6"/>
  <c r="T154" i="6"/>
  <c r="T155" i="6"/>
  <c r="T156" i="6"/>
  <c r="T157" i="6"/>
  <c r="T158" i="6"/>
  <c r="T159" i="6"/>
  <c r="T160" i="6"/>
  <c r="T161" i="6"/>
  <c r="T162" i="6"/>
  <c r="T163" i="6"/>
  <c r="T164" i="6"/>
  <c r="T165" i="6"/>
  <c r="T166" i="6"/>
  <c r="T167" i="6"/>
  <c r="T168" i="6"/>
  <c r="T169" i="6"/>
  <c r="T170" i="6"/>
  <c r="T171" i="6"/>
  <c r="T172" i="6"/>
  <c r="T173" i="6"/>
  <c r="T174" i="6"/>
  <c r="T175" i="6"/>
  <c r="T176" i="6"/>
  <c r="T177" i="6"/>
  <c r="T178" i="6"/>
  <c r="T179" i="6"/>
  <c r="T180" i="6"/>
  <c r="T181" i="6"/>
  <c r="T182" i="6"/>
  <c r="T183" i="6"/>
  <c r="T184" i="6"/>
  <c r="T185" i="6"/>
  <c r="T186" i="6"/>
  <c r="T187" i="6"/>
  <c r="T188" i="6"/>
  <c r="T189" i="6"/>
  <c r="T190" i="6"/>
  <c r="T191" i="6"/>
  <c r="T192" i="6"/>
  <c r="T193" i="6"/>
  <c r="T194" i="6"/>
  <c r="T195" i="6"/>
  <c r="T196" i="6"/>
  <c r="T197" i="6"/>
  <c r="T198" i="6"/>
  <c r="T199" i="6"/>
  <c r="T200" i="6"/>
  <c r="T201" i="6"/>
  <c r="T202" i="6"/>
  <c r="T203" i="6"/>
  <c r="T204" i="6"/>
  <c r="T205" i="6"/>
  <c r="T206" i="6"/>
  <c r="T207" i="6"/>
  <c r="T208" i="6"/>
  <c r="T209" i="6"/>
  <c r="T210" i="6"/>
  <c r="T211" i="6"/>
  <c r="T212" i="6"/>
  <c r="T213" i="6"/>
  <c r="T214" i="6"/>
  <c r="T215" i="6"/>
  <c r="T216" i="6"/>
  <c r="T217" i="6"/>
  <c r="T218" i="6"/>
  <c r="T219" i="6"/>
  <c r="T220" i="6"/>
  <c r="T221" i="6"/>
  <c r="T222" i="6"/>
  <c r="T223" i="6"/>
  <c r="T224" i="6"/>
  <c r="T225" i="6"/>
  <c r="T226" i="6"/>
  <c r="T227" i="6"/>
  <c r="T228" i="6"/>
  <c r="T229" i="6"/>
  <c r="T230" i="6"/>
  <c r="T231" i="6"/>
  <c r="T232" i="6"/>
  <c r="T233" i="6"/>
  <c r="T234" i="6"/>
  <c r="T235" i="6"/>
  <c r="T236" i="6"/>
  <c r="T237" i="6"/>
  <c r="T238" i="6"/>
  <c r="T239" i="6"/>
  <c r="T240" i="6"/>
  <c r="T241" i="6"/>
  <c r="T242" i="6"/>
  <c r="T243" i="6"/>
  <c r="T244" i="6"/>
  <c r="T245" i="6"/>
  <c r="T246" i="6"/>
  <c r="T247" i="6"/>
  <c r="T248" i="6"/>
  <c r="T249" i="6"/>
  <c r="T250" i="6"/>
  <c r="T251" i="6"/>
  <c r="T252" i="6"/>
  <c r="T253" i="6"/>
  <c r="T254" i="6"/>
  <c r="T255" i="6"/>
  <c r="T256" i="6"/>
  <c r="T257" i="6"/>
  <c r="R259" i="6"/>
  <c r="R261" i="6" s="1"/>
  <c r="R262" i="6" s="1"/>
  <c r="R263" i="6" s="1"/>
  <c r="R264" i="6" s="1"/>
  <c r="G257" i="6"/>
  <c r="S257" i="6" s="1"/>
  <c r="G256" i="6"/>
  <c r="S256" i="6" s="1"/>
  <c r="G254" i="6"/>
  <c r="S254" i="6" s="1"/>
  <c r="G253" i="6"/>
  <c r="S253" i="6" s="1"/>
  <c r="G251" i="6"/>
  <c r="S251" i="6" s="1"/>
  <c r="G249" i="6"/>
  <c r="S249" i="6" s="1"/>
  <c r="G248" i="6"/>
  <c r="S248" i="6" s="1"/>
  <c r="G247" i="6"/>
  <c r="S247" i="6" s="1"/>
  <c r="G246" i="6"/>
  <c r="S246" i="6" s="1"/>
  <c r="G245" i="6"/>
  <c r="S245" i="6" s="1"/>
  <c r="G244" i="6"/>
  <c r="S244" i="6" s="1"/>
  <c r="G243" i="6"/>
  <c r="S243" i="6" s="1"/>
  <c r="G241" i="6"/>
  <c r="S241" i="6" s="1"/>
  <c r="G240" i="6"/>
  <c r="S240" i="6" s="1"/>
  <c r="G239" i="6"/>
  <c r="S239" i="6" s="1"/>
  <c r="G237" i="6"/>
  <c r="S237" i="6" s="1"/>
  <c r="G236" i="6"/>
  <c r="S236" i="6" s="1"/>
  <c r="G235" i="6"/>
  <c r="S235" i="6" s="1"/>
  <c r="G233" i="6"/>
  <c r="S233" i="6" s="1"/>
  <c r="G232" i="6"/>
  <c r="S232" i="6" s="1"/>
  <c r="G229" i="6"/>
  <c r="S229" i="6" s="1"/>
  <c r="G228" i="6"/>
  <c r="S228" i="6" s="1"/>
  <c r="G227" i="6"/>
  <c r="S227" i="6" s="1"/>
  <c r="G226" i="6"/>
  <c r="S226" i="6" s="1"/>
  <c r="G225" i="6"/>
  <c r="S225" i="6" s="1"/>
  <c r="G224" i="6"/>
  <c r="S224" i="6" s="1"/>
  <c r="G222" i="6"/>
  <c r="S222" i="6" s="1"/>
  <c r="G221" i="6"/>
  <c r="S221" i="6" s="1"/>
  <c r="G220" i="6"/>
  <c r="S220" i="6" s="1"/>
  <c r="G219" i="6"/>
  <c r="S219" i="6" s="1"/>
  <c r="G218" i="6"/>
  <c r="S218" i="6" s="1"/>
  <c r="G217" i="6"/>
  <c r="S217" i="6" s="1"/>
  <c r="G216" i="6"/>
  <c r="S216" i="6" s="1"/>
  <c r="G215" i="6"/>
  <c r="S215" i="6" s="1"/>
  <c r="G214" i="6"/>
  <c r="S214" i="6" s="1"/>
  <c r="G213" i="6"/>
  <c r="S213" i="6" s="1"/>
  <c r="G212" i="6"/>
  <c r="S212" i="6" s="1"/>
  <c r="G210" i="6"/>
  <c r="S210" i="6" s="1"/>
  <c r="G209" i="6"/>
  <c r="S209" i="6" s="1"/>
  <c r="G208" i="6"/>
  <c r="S208" i="6" s="1"/>
  <c r="G207" i="6"/>
  <c r="S207" i="6" s="1"/>
  <c r="G206" i="6"/>
  <c r="S206" i="6" s="1"/>
  <c r="G205" i="6"/>
  <c r="S205" i="6" s="1"/>
  <c r="G204" i="6"/>
  <c r="S204" i="6" s="1"/>
  <c r="G202" i="6"/>
  <c r="S202" i="6" s="1"/>
  <c r="G201" i="6"/>
  <c r="S201" i="6" s="1"/>
  <c r="G200" i="6"/>
  <c r="S200" i="6" s="1"/>
  <c r="G197" i="6"/>
  <c r="S197" i="6" s="1"/>
  <c r="G196" i="6"/>
  <c r="S196" i="6" s="1"/>
  <c r="G195" i="6"/>
  <c r="S195" i="6" s="1"/>
  <c r="G194" i="6"/>
  <c r="S194" i="6" s="1"/>
  <c r="G193" i="6"/>
  <c r="S193" i="6" s="1"/>
  <c r="G192" i="6"/>
  <c r="S192" i="6" s="1"/>
  <c r="G190" i="6"/>
  <c r="S190" i="6" s="1"/>
  <c r="G189" i="6"/>
  <c r="S189" i="6" s="1"/>
  <c r="G188" i="6"/>
  <c r="S188" i="6" s="1"/>
  <c r="G184" i="6"/>
  <c r="S184" i="6" s="1"/>
  <c r="G183" i="6"/>
  <c r="S183" i="6" s="1"/>
  <c r="G181" i="6"/>
  <c r="S181" i="6" s="1"/>
  <c r="G180" i="6"/>
  <c r="S180" i="6" s="1"/>
  <c r="G179" i="6"/>
  <c r="S179" i="6" s="1"/>
  <c r="G178" i="6"/>
  <c r="S178" i="6" s="1"/>
  <c r="G177" i="6"/>
  <c r="S177" i="6" s="1"/>
  <c r="G176" i="6"/>
  <c r="S176" i="6" s="1"/>
  <c r="G174" i="6"/>
  <c r="S174" i="6" s="1"/>
  <c r="G173" i="6"/>
  <c r="S173" i="6" s="1"/>
  <c r="G170" i="6"/>
  <c r="S170" i="6" s="1"/>
  <c r="G169" i="6"/>
  <c r="S169" i="6" s="1"/>
  <c r="G168" i="6"/>
  <c r="S168" i="6" s="1"/>
  <c r="G167" i="6"/>
  <c r="S167" i="6" s="1"/>
  <c r="G166" i="6"/>
  <c r="S166" i="6" s="1"/>
  <c r="G165" i="6"/>
  <c r="S165" i="6" s="1"/>
  <c r="G164" i="6"/>
  <c r="S164" i="6" s="1"/>
  <c r="G162" i="6"/>
  <c r="S162" i="6" s="1"/>
  <c r="G161" i="6"/>
  <c r="S161" i="6" s="1"/>
  <c r="G160" i="6"/>
  <c r="S160" i="6" s="1"/>
  <c r="G159" i="6"/>
  <c r="S159" i="6" s="1"/>
  <c r="G158" i="6"/>
  <c r="S158" i="6" s="1"/>
  <c r="G157" i="6"/>
  <c r="S157" i="6" s="1"/>
  <c r="G156" i="6"/>
  <c r="S156" i="6" s="1"/>
  <c r="G155" i="6"/>
  <c r="S155" i="6" s="1"/>
  <c r="G154" i="6"/>
  <c r="S154" i="6" s="1"/>
  <c r="G153" i="6"/>
  <c r="S153" i="6" s="1"/>
  <c r="G152" i="6"/>
  <c r="S152" i="6" s="1"/>
  <c r="G151" i="6"/>
  <c r="S151" i="6" s="1"/>
  <c r="G149" i="6"/>
  <c r="S149" i="6" s="1"/>
  <c r="G148" i="6"/>
  <c r="S148" i="6" s="1"/>
  <c r="G147" i="6"/>
  <c r="S147" i="6" s="1"/>
  <c r="G146" i="6"/>
  <c r="S146" i="6" s="1"/>
  <c r="G145" i="6"/>
  <c r="S145" i="6" s="1"/>
  <c r="G143" i="6"/>
  <c r="S143" i="6" s="1"/>
  <c r="G142" i="6"/>
  <c r="S142" i="6" s="1"/>
  <c r="G141" i="6"/>
  <c r="S141" i="6" s="1"/>
  <c r="G140" i="6"/>
  <c r="S140" i="6" s="1"/>
  <c r="G139" i="6"/>
  <c r="S139" i="6" s="1"/>
  <c r="G137" i="6"/>
  <c r="S137" i="6" s="1"/>
  <c r="G136" i="6"/>
  <c r="S136" i="6" s="1"/>
  <c r="G133" i="6"/>
  <c r="S133" i="6" s="1"/>
  <c r="G132" i="6"/>
  <c r="S132" i="6" s="1"/>
  <c r="G131" i="6"/>
  <c r="S131" i="6" s="1"/>
  <c r="G130" i="6"/>
  <c r="S130" i="6" s="1"/>
  <c r="G129" i="6"/>
  <c r="S129" i="6" s="1"/>
  <c r="G128" i="6"/>
  <c r="S128" i="6" s="1"/>
  <c r="G127" i="6"/>
  <c r="S127" i="6" s="1"/>
  <c r="G126" i="6"/>
  <c r="S126" i="6" s="1"/>
  <c r="G124" i="6"/>
  <c r="S124" i="6" s="1"/>
  <c r="G123" i="6"/>
  <c r="S123" i="6" s="1"/>
  <c r="G122" i="6"/>
  <c r="S122" i="6" s="1"/>
  <c r="G121" i="6"/>
  <c r="S121" i="6" s="1"/>
  <c r="G120" i="6"/>
  <c r="S120" i="6" s="1"/>
  <c r="G119" i="6"/>
  <c r="S119" i="6" s="1"/>
  <c r="G118" i="6"/>
  <c r="S118" i="6" s="1"/>
  <c r="G116" i="6"/>
  <c r="S116" i="6" s="1"/>
  <c r="G115" i="6"/>
  <c r="S115" i="6" s="1"/>
  <c r="G114" i="6"/>
  <c r="S114" i="6" s="1"/>
  <c r="G113" i="6"/>
  <c r="S113" i="6" s="1"/>
  <c r="G112" i="6"/>
  <c r="S112" i="6" s="1"/>
  <c r="G111" i="6"/>
  <c r="S111" i="6" s="1"/>
  <c r="G110" i="6"/>
  <c r="S110" i="6" s="1"/>
  <c r="G109" i="6"/>
  <c r="S109" i="6" s="1"/>
  <c r="G108" i="6"/>
  <c r="S108" i="6" s="1"/>
  <c r="G107" i="6"/>
  <c r="S107" i="6" s="1"/>
  <c r="G106" i="6"/>
  <c r="S106" i="6" s="1"/>
  <c r="G104" i="6"/>
  <c r="S104" i="6" s="1"/>
  <c r="G103" i="6"/>
  <c r="S103" i="6" s="1"/>
  <c r="G102" i="6"/>
  <c r="S102" i="6" s="1"/>
  <c r="G101" i="6"/>
  <c r="S101" i="6" s="1"/>
  <c r="G100" i="6"/>
  <c r="S100" i="6" s="1"/>
  <c r="G98" i="6"/>
  <c r="S98" i="6" s="1"/>
  <c r="G97" i="6"/>
  <c r="S97" i="6" s="1"/>
  <c r="G96" i="6"/>
  <c r="S96" i="6" s="1"/>
  <c r="G95" i="6"/>
  <c r="S95" i="6" s="1"/>
  <c r="G94" i="6"/>
  <c r="S94" i="6" s="1"/>
  <c r="G92" i="6"/>
  <c r="S92" i="6" s="1"/>
  <c r="G91" i="6"/>
  <c r="S91" i="6" s="1"/>
  <c r="G87" i="6"/>
  <c r="S87" i="6" s="1"/>
  <c r="G86" i="6"/>
  <c r="S86" i="6" s="1"/>
  <c r="G85" i="6"/>
  <c r="S85" i="6" s="1"/>
  <c r="G83" i="6"/>
  <c r="S83" i="6" s="1"/>
  <c r="G82" i="6"/>
  <c r="S82" i="6" s="1"/>
  <c r="G81" i="6"/>
  <c r="S81" i="6" s="1"/>
  <c r="G80" i="6"/>
  <c r="S80" i="6" s="1"/>
  <c r="G79" i="6"/>
  <c r="S79" i="6" s="1"/>
  <c r="G78" i="6"/>
  <c r="S78" i="6" s="1"/>
  <c r="G77" i="6"/>
  <c r="S77" i="6" s="1"/>
  <c r="G76" i="6"/>
  <c r="S76" i="6" s="1"/>
  <c r="G75" i="6"/>
  <c r="S75" i="6" s="1"/>
  <c r="G73" i="6"/>
  <c r="S73" i="6" s="1"/>
  <c r="G72" i="6"/>
  <c r="S72" i="6" s="1"/>
  <c r="G71" i="6"/>
  <c r="S71" i="6" s="1"/>
  <c r="G70" i="6"/>
  <c r="S70" i="6" s="1"/>
  <c r="G69" i="6"/>
  <c r="S69" i="6" s="1"/>
  <c r="G68" i="6"/>
  <c r="S68" i="6" s="1"/>
  <c r="G67" i="6"/>
  <c r="S67" i="6" s="1"/>
  <c r="G66" i="6"/>
  <c r="S66" i="6" s="1"/>
  <c r="G65" i="6"/>
  <c r="S65" i="6" s="1"/>
  <c r="G63" i="6"/>
  <c r="S63" i="6" s="1"/>
  <c r="G62" i="6"/>
  <c r="S62" i="6" s="1"/>
  <c r="G61" i="6"/>
  <c r="S61" i="6" s="1"/>
  <c r="G60" i="6"/>
  <c r="S60" i="6" s="1"/>
  <c r="G59" i="6"/>
  <c r="S59" i="6" s="1"/>
  <c r="G58" i="6"/>
  <c r="S58" i="6" s="1"/>
  <c r="G57" i="6"/>
  <c r="S57" i="6" s="1"/>
  <c r="G56" i="6"/>
  <c r="S56" i="6" s="1"/>
  <c r="G55" i="6"/>
  <c r="S55" i="6" s="1"/>
  <c r="G53" i="6"/>
  <c r="S53" i="6" s="1"/>
  <c r="G52" i="6"/>
  <c r="S52" i="6" s="1"/>
  <c r="G51" i="6"/>
  <c r="S51" i="6" s="1"/>
  <c r="G50" i="6"/>
  <c r="S50" i="6" s="1"/>
  <c r="G49" i="6"/>
  <c r="S49" i="6" s="1"/>
  <c r="G48" i="6"/>
  <c r="S48" i="6" s="1"/>
  <c r="G47" i="6"/>
  <c r="S47" i="6" s="1"/>
  <c r="G46" i="6"/>
  <c r="S46" i="6" s="1"/>
  <c r="G45" i="6"/>
  <c r="S45" i="6" s="1"/>
  <c r="G43" i="6"/>
  <c r="S43" i="6" s="1"/>
  <c r="G42" i="6"/>
  <c r="S42" i="6" s="1"/>
  <c r="G41" i="6"/>
  <c r="S41" i="6" s="1"/>
  <c r="G40" i="6"/>
  <c r="S40" i="6" s="1"/>
  <c r="G39" i="6"/>
  <c r="S39" i="6" s="1"/>
  <c r="G38" i="6"/>
  <c r="S38" i="6" s="1"/>
  <c r="G37" i="6"/>
  <c r="S37" i="6" s="1"/>
  <c r="G36" i="6"/>
  <c r="S36" i="6" s="1"/>
  <c r="G35" i="6"/>
  <c r="S35" i="6" s="1"/>
  <c r="G32" i="6"/>
  <c r="S32" i="6" s="1"/>
  <c r="G31" i="6"/>
  <c r="S31" i="6" s="1"/>
  <c r="G30" i="6"/>
  <c r="S30" i="6" s="1"/>
  <c r="G29" i="6"/>
  <c r="S29" i="6" s="1"/>
  <c r="G27" i="6"/>
  <c r="S27" i="6" s="1"/>
  <c r="G26" i="6"/>
  <c r="S26" i="6" s="1"/>
  <c r="G24" i="6"/>
  <c r="S24" i="6" s="1"/>
  <c r="G23" i="6"/>
  <c r="S23" i="6" s="1"/>
  <c r="G22" i="6"/>
  <c r="S22" i="6" s="1"/>
  <c r="G21" i="6"/>
  <c r="S21" i="6" s="1"/>
  <c r="G20" i="6"/>
  <c r="S20" i="6" s="1"/>
  <c r="G18" i="6"/>
  <c r="S18" i="6" s="1"/>
  <c r="G17" i="6"/>
  <c r="S17" i="6" s="1"/>
  <c r="G14" i="6"/>
  <c r="S14" i="6" s="1"/>
  <c r="G13" i="6"/>
  <c r="S13" i="6" s="1"/>
  <c r="G11" i="6"/>
  <c r="S11" i="6" s="1"/>
  <c r="G10" i="6"/>
  <c r="S10" i="6" s="1"/>
  <c r="G9" i="6"/>
  <c r="S9" i="6" s="1"/>
  <c r="B1" i="6"/>
  <c r="G290" i="4"/>
  <c r="J311" i="4"/>
  <c r="J312" i="4" s="1"/>
  <c r="H301" i="4"/>
  <c r="G300" i="4"/>
  <c r="G299" i="4"/>
  <c r="H298" i="4" s="1"/>
  <c r="G297" i="4"/>
  <c r="G296" i="4"/>
  <c r="H295" i="4" s="1"/>
  <c r="G252" i="4"/>
  <c r="G251" i="4"/>
  <c r="G250" i="4"/>
  <c r="G249" i="4"/>
  <c r="G248" i="4"/>
  <c r="G247" i="4"/>
  <c r="G246" i="4"/>
  <c r="G244" i="4"/>
  <c r="G243" i="4"/>
  <c r="H233" i="4" s="1"/>
  <c r="G242" i="4"/>
  <c r="G240" i="4"/>
  <c r="G239" i="4"/>
  <c r="G238" i="4"/>
  <c r="G236" i="4"/>
  <c r="G235" i="4"/>
  <c r="G232" i="4"/>
  <c r="G231" i="4"/>
  <c r="G230" i="4"/>
  <c r="G229" i="4"/>
  <c r="G228" i="4"/>
  <c r="G227" i="4"/>
  <c r="G225" i="4"/>
  <c r="G224" i="4"/>
  <c r="G223" i="4"/>
  <c r="G222" i="4"/>
  <c r="G221" i="4"/>
  <c r="G220" i="4"/>
  <c r="G219" i="4"/>
  <c r="G218" i="4"/>
  <c r="G217" i="4"/>
  <c r="G216" i="4"/>
  <c r="G215" i="4"/>
  <c r="G213" i="4"/>
  <c r="G212" i="4"/>
  <c r="G211" i="4"/>
  <c r="G210" i="4"/>
  <c r="G209" i="4"/>
  <c r="G208" i="4"/>
  <c r="G207" i="4"/>
  <c r="G205" i="4"/>
  <c r="G204" i="4"/>
  <c r="G203" i="4"/>
  <c r="G200" i="4"/>
  <c r="G199" i="4"/>
  <c r="G198" i="4"/>
  <c r="G197" i="4"/>
  <c r="G196" i="4"/>
  <c r="G195" i="4"/>
  <c r="G193" i="4"/>
  <c r="G192" i="4"/>
  <c r="G191" i="4"/>
  <c r="G187" i="4"/>
  <c r="G186" i="4"/>
  <c r="G184" i="4"/>
  <c r="G183" i="4"/>
  <c r="G182" i="4"/>
  <c r="G181" i="4"/>
  <c r="G180" i="4"/>
  <c r="G179" i="4"/>
  <c r="G177" i="4"/>
  <c r="G176" i="4"/>
  <c r="G173" i="4"/>
  <c r="G172" i="4"/>
  <c r="G171" i="4"/>
  <c r="G170" i="4"/>
  <c r="G169" i="4"/>
  <c r="G168" i="4"/>
  <c r="G167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2" i="4"/>
  <c r="G151" i="4"/>
  <c r="G150" i="4"/>
  <c r="G149" i="4"/>
  <c r="G148" i="4"/>
  <c r="G146" i="4"/>
  <c r="G145" i="4"/>
  <c r="G144" i="4"/>
  <c r="G143" i="4"/>
  <c r="G142" i="4"/>
  <c r="G140" i="4"/>
  <c r="G139" i="4"/>
  <c r="G136" i="4"/>
  <c r="G135" i="4"/>
  <c r="G134" i="4"/>
  <c r="G133" i="4"/>
  <c r="G132" i="4"/>
  <c r="G131" i="4"/>
  <c r="G130" i="4"/>
  <c r="G129" i="4"/>
  <c r="G127" i="4"/>
  <c r="G126" i="4"/>
  <c r="G125" i="4"/>
  <c r="G124" i="4"/>
  <c r="G123" i="4"/>
  <c r="G122" i="4"/>
  <c r="G121" i="4"/>
  <c r="G119" i="4"/>
  <c r="G118" i="4"/>
  <c r="G117" i="4"/>
  <c r="G116" i="4"/>
  <c r="G115" i="4"/>
  <c r="G114" i="4"/>
  <c r="G113" i="4"/>
  <c r="G112" i="4"/>
  <c r="G111" i="4"/>
  <c r="G110" i="4"/>
  <c r="G109" i="4"/>
  <c r="G107" i="4"/>
  <c r="G106" i="4"/>
  <c r="G105" i="4"/>
  <c r="G104" i="4"/>
  <c r="G103" i="4"/>
  <c r="G101" i="4"/>
  <c r="G100" i="4"/>
  <c r="G99" i="4"/>
  <c r="G98" i="4"/>
  <c r="G97" i="4"/>
  <c r="G95" i="4"/>
  <c r="G94" i="4"/>
  <c r="G90" i="4"/>
  <c r="G89" i="4"/>
  <c r="G88" i="4"/>
  <c r="G86" i="4"/>
  <c r="G85" i="4"/>
  <c r="G84" i="4"/>
  <c r="G83" i="4"/>
  <c r="G82" i="4"/>
  <c r="G81" i="4"/>
  <c r="G80" i="4"/>
  <c r="G79" i="4"/>
  <c r="G78" i="4"/>
  <c r="G76" i="4"/>
  <c r="G75" i="4"/>
  <c r="G74" i="4"/>
  <c r="G73" i="4"/>
  <c r="G72" i="4"/>
  <c r="G71" i="4"/>
  <c r="G70" i="4"/>
  <c r="G69" i="4"/>
  <c r="G68" i="4"/>
  <c r="G66" i="4"/>
  <c r="G65" i="4"/>
  <c r="G64" i="4"/>
  <c r="G63" i="4"/>
  <c r="G62" i="4"/>
  <c r="G61" i="4"/>
  <c r="G60" i="4"/>
  <c r="G59" i="4"/>
  <c r="G58" i="4"/>
  <c r="G56" i="4"/>
  <c r="G55" i="4"/>
  <c r="G54" i="4"/>
  <c r="G53" i="4"/>
  <c r="G52" i="4"/>
  <c r="G51" i="4"/>
  <c r="G50" i="4"/>
  <c r="G49" i="4"/>
  <c r="G48" i="4"/>
  <c r="G46" i="4"/>
  <c r="G45" i="4"/>
  <c r="G44" i="4"/>
  <c r="G43" i="4"/>
  <c r="G42" i="4"/>
  <c r="G41" i="4"/>
  <c r="G40" i="4"/>
  <c r="G39" i="4"/>
  <c r="G38" i="4"/>
  <c r="G35" i="4"/>
  <c r="G34" i="4"/>
  <c r="G33" i="4"/>
  <c r="G32" i="4"/>
  <c r="H31" i="4" s="1"/>
  <c r="G30" i="4"/>
  <c r="G29" i="4"/>
  <c r="G27" i="4"/>
  <c r="G26" i="4"/>
  <c r="G25" i="4"/>
  <c r="G24" i="4"/>
  <c r="G23" i="4"/>
  <c r="G21" i="4"/>
  <c r="G20" i="4"/>
  <c r="G17" i="4"/>
  <c r="G16" i="4"/>
  <c r="G14" i="4"/>
  <c r="G13" i="4"/>
  <c r="G12" i="4"/>
  <c r="H11" i="4" s="1"/>
  <c r="C5" i="4"/>
  <c r="B1" i="4"/>
  <c r="G12" i="3"/>
  <c r="G13" i="3"/>
  <c r="H11" i="3" s="1"/>
  <c r="G14" i="3"/>
  <c r="G307" i="3" s="1"/>
  <c r="H307" i="3" s="1"/>
  <c r="G16" i="3"/>
  <c r="G17" i="3"/>
  <c r="G20" i="3"/>
  <c r="G21" i="3"/>
  <c r="H18" i="3" s="1"/>
  <c r="G23" i="3"/>
  <c r="G24" i="3"/>
  <c r="G25" i="3"/>
  <c r="G26" i="3"/>
  <c r="G27" i="3"/>
  <c r="G29" i="3"/>
  <c r="G30" i="3"/>
  <c r="G32" i="3"/>
  <c r="H31" i="3" s="1"/>
  <c r="G33" i="3"/>
  <c r="G34" i="3"/>
  <c r="G35" i="3"/>
  <c r="G38" i="3"/>
  <c r="H36" i="3" s="1"/>
  <c r="G39" i="3"/>
  <c r="G40" i="3"/>
  <c r="G41" i="3"/>
  <c r="G42" i="3"/>
  <c r="G43" i="3"/>
  <c r="G44" i="3"/>
  <c r="G45" i="3"/>
  <c r="G46" i="3"/>
  <c r="G48" i="3"/>
  <c r="G49" i="3"/>
  <c r="G50" i="3"/>
  <c r="G51" i="3"/>
  <c r="G52" i="3"/>
  <c r="G53" i="3"/>
  <c r="G54" i="3"/>
  <c r="G55" i="3"/>
  <c r="G56" i="3"/>
  <c r="G58" i="3"/>
  <c r="G59" i="3"/>
  <c r="G60" i="3"/>
  <c r="G61" i="3"/>
  <c r="G62" i="3"/>
  <c r="G63" i="3"/>
  <c r="G64" i="3"/>
  <c r="G65" i="3"/>
  <c r="G66" i="3"/>
  <c r="G68" i="3"/>
  <c r="G69" i="3"/>
  <c r="G70" i="3"/>
  <c r="G71" i="3"/>
  <c r="G72" i="3"/>
  <c r="G73" i="3"/>
  <c r="G74" i="3"/>
  <c r="G75" i="3"/>
  <c r="G76" i="3"/>
  <c r="G78" i="3"/>
  <c r="G79" i="3"/>
  <c r="G80" i="3"/>
  <c r="G81" i="3"/>
  <c r="G82" i="3"/>
  <c r="G83" i="3"/>
  <c r="G84" i="3"/>
  <c r="G85" i="3"/>
  <c r="G86" i="3"/>
  <c r="G88" i="3"/>
  <c r="G89" i="3"/>
  <c r="G90" i="3"/>
  <c r="G94" i="3"/>
  <c r="H92" i="3" s="1"/>
  <c r="G95" i="3"/>
  <c r="G97" i="3"/>
  <c r="G98" i="3"/>
  <c r="G99" i="3"/>
  <c r="G100" i="3"/>
  <c r="G101" i="3"/>
  <c r="G103" i="3"/>
  <c r="G104" i="3"/>
  <c r="G105" i="3"/>
  <c r="G106" i="3"/>
  <c r="G107" i="3"/>
  <c r="G109" i="3"/>
  <c r="G110" i="3"/>
  <c r="G111" i="3"/>
  <c r="G112" i="3"/>
  <c r="G113" i="3"/>
  <c r="G114" i="3"/>
  <c r="G115" i="3"/>
  <c r="G116" i="3"/>
  <c r="G117" i="3"/>
  <c r="G118" i="3"/>
  <c r="G119" i="3"/>
  <c r="G121" i="3"/>
  <c r="G122" i="3"/>
  <c r="G123" i="3"/>
  <c r="G124" i="3"/>
  <c r="G125" i="3"/>
  <c r="G126" i="3"/>
  <c r="G127" i="3"/>
  <c r="G129" i="3"/>
  <c r="G130" i="3"/>
  <c r="G131" i="3"/>
  <c r="G132" i="3"/>
  <c r="G133" i="3"/>
  <c r="G134" i="3"/>
  <c r="G135" i="3"/>
  <c r="G136" i="3"/>
  <c r="G139" i="3"/>
  <c r="G140" i="3"/>
  <c r="H137" i="3" s="1"/>
  <c r="G142" i="3"/>
  <c r="G143" i="3"/>
  <c r="G144" i="3"/>
  <c r="G145" i="3"/>
  <c r="G146" i="3"/>
  <c r="G148" i="3"/>
  <c r="G149" i="3"/>
  <c r="G150" i="3"/>
  <c r="G151" i="3"/>
  <c r="G152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7" i="3"/>
  <c r="G168" i="3"/>
  <c r="G169" i="3"/>
  <c r="G170" i="3"/>
  <c r="G171" i="3"/>
  <c r="G172" i="3"/>
  <c r="G173" i="3"/>
  <c r="G176" i="3"/>
  <c r="G177" i="3"/>
  <c r="G179" i="3"/>
  <c r="G180" i="3"/>
  <c r="G181" i="3"/>
  <c r="G182" i="3"/>
  <c r="G183" i="3"/>
  <c r="G184" i="3"/>
  <c r="G186" i="3"/>
  <c r="G187" i="3"/>
  <c r="G191" i="3"/>
  <c r="H188" i="3" s="1"/>
  <c r="G192" i="3"/>
  <c r="G193" i="3"/>
  <c r="G195" i="3"/>
  <c r="G196" i="3"/>
  <c r="G197" i="3"/>
  <c r="G198" i="3"/>
  <c r="G199" i="3"/>
  <c r="G200" i="3"/>
  <c r="G203" i="3"/>
  <c r="G204" i="3"/>
  <c r="G205" i="3"/>
  <c r="G207" i="3"/>
  <c r="G208" i="3"/>
  <c r="G209" i="3"/>
  <c r="G210" i="3"/>
  <c r="G211" i="3"/>
  <c r="G212" i="3"/>
  <c r="G213" i="3"/>
  <c r="G215" i="3"/>
  <c r="G216" i="3"/>
  <c r="G217" i="3"/>
  <c r="H214" i="3" s="1"/>
  <c r="G218" i="3"/>
  <c r="G219" i="3"/>
  <c r="G220" i="3"/>
  <c r="G221" i="3"/>
  <c r="G222" i="3"/>
  <c r="G223" i="3"/>
  <c r="G224" i="3"/>
  <c r="G225" i="3"/>
  <c r="G227" i="3"/>
  <c r="H226" i="3" s="1"/>
  <c r="G228" i="3"/>
  <c r="G229" i="3"/>
  <c r="G230" i="3"/>
  <c r="G231" i="3"/>
  <c r="G232" i="3"/>
  <c r="G235" i="3"/>
  <c r="G236" i="3"/>
  <c r="H233" i="3" s="1"/>
  <c r="G238" i="3"/>
  <c r="G239" i="3"/>
  <c r="G240" i="3"/>
  <c r="G242" i="3"/>
  <c r="G243" i="3"/>
  <c r="G244" i="3"/>
  <c r="G246" i="3"/>
  <c r="G247" i="3"/>
  <c r="G248" i="3"/>
  <c r="G249" i="3"/>
  <c r="G250" i="3"/>
  <c r="G251" i="3"/>
  <c r="G252" i="3"/>
  <c r="G290" i="3"/>
  <c r="G296" i="3"/>
  <c r="G297" i="3"/>
  <c r="G299" i="3"/>
  <c r="G300" i="3"/>
  <c r="H301" i="3"/>
  <c r="H298" i="3"/>
  <c r="H295" i="3"/>
  <c r="H87" i="3"/>
  <c r="H15" i="3"/>
  <c r="C5" i="3"/>
  <c r="B1" i="3"/>
  <c r="H8" i="2"/>
  <c r="J8" i="2"/>
  <c r="I8" i="2"/>
  <c r="G10" i="2"/>
  <c r="G12" i="2" s="1"/>
  <c r="G11" i="2"/>
  <c r="G13" i="2" l="1"/>
  <c r="G14" i="2" s="1"/>
  <c r="G16" i="2" s="1"/>
  <c r="H309" i="3"/>
  <c r="H310" i="3" s="1"/>
  <c r="H311" i="3" s="1"/>
  <c r="H312" i="3" s="1"/>
  <c r="G308" i="3"/>
  <c r="G3" i="2"/>
  <c r="E5" i="2" s="1"/>
  <c r="S259" i="6"/>
  <c r="H84" i="6"/>
  <c r="H8" i="6"/>
  <c r="H28" i="6"/>
  <c r="H255" i="6"/>
  <c r="H252" i="6"/>
  <c r="H89" i="6"/>
  <c r="H12" i="6"/>
  <c r="G259" i="6"/>
  <c r="H223" i="6"/>
  <c r="H134" i="6"/>
  <c r="H230" i="6"/>
  <c r="H185" i="6"/>
  <c r="H33" i="6"/>
  <c r="H15" i="6"/>
  <c r="H211" i="6"/>
  <c r="H87" i="4"/>
  <c r="H226" i="4"/>
  <c r="H92" i="4"/>
  <c r="H188" i="4"/>
  <c r="H214" i="4"/>
  <c r="H137" i="4"/>
  <c r="H15" i="4"/>
  <c r="H36" i="4"/>
  <c r="H18" i="4"/>
  <c r="G307" i="4"/>
  <c r="H307" i="4" s="1"/>
  <c r="I7" i="2" l="1"/>
  <c r="H7" i="2"/>
  <c r="J7" i="2"/>
  <c r="I314" i="3"/>
  <c r="K314" i="3"/>
  <c r="J314" i="3"/>
  <c r="V16" i="6"/>
  <c r="V64" i="6"/>
  <c r="V12" i="6"/>
  <c r="V28" i="6"/>
  <c r="V44" i="6"/>
  <c r="V88" i="6"/>
  <c r="V99" i="6"/>
  <c r="V163" i="6"/>
  <c r="V238" i="6"/>
  <c r="V30" i="6"/>
  <c r="V62" i="6"/>
  <c r="V222" i="6"/>
  <c r="V42" i="6"/>
  <c r="V84" i="6"/>
  <c r="V106" i="6"/>
  <c r="V127" i="6"/>
  <c r="V170" i="6"/>
  <c r="V191" i="6"/>
  <c r="V234" i="6"/>
  <c r="V255" i="6"/>
  <c r="V90" i="6"/>
  <c r="V175" i="6"/>
  <c r="V186" i="6"/>
  <c r="V250" i="6"/>
  <c r="V40" i="6"/>
  <c r="V115" i="6"/>
  <c r="V158" i="6"/>
  <c r="V190" i="6"/>
  <c r="V211" i="6"/>
  <c r="V254" i="6"/>
  <c r="V20" i="6"/>
  <c r="V52" i="6"/>
  <c r="V74" i="6"/>
  <c r="V95" i="6"/>
  <c r="V138" i="6"/>
  <c r="V223" i="6"/>
  <c r="V139" i="6"/>
  <c r="V48" i="6"/>
  <c r="V233" i="6"/>
  <c r="V93" i="6"/>
  <c r="V217" i="6"/>
  <c r="V77" i="6"/>
  <c r="V232" i="6"/>
  <c r="V156" i="6"/>
  <c r="V100" i="6"/>
  <c r="V10" i="6"/>
  <c r="V97" i="6"/>
  <c r="V43" i="6"/>
  <c r="V225" i="6"/>
  <c r="V184" i="6"/>
  <c r="V126" i="6"/>
  <c r="V59" i="6"/>
  <c r="V206" i="6"/>
  <c r="V129" i="6"/>
  <c r="V189" i="6"/>
  <c r="V114" i="6"/>
  <c r="V157" i="6"/>
  <c r="V117" i="6"/>
  <c r="V231" i="6"/>
  <c r="V210" i="6"/>
  <c r="V162" i="6"/>
  <c r="V80" i="6"/>
  <c r="V13" i="6"/>
  <c r="V144" i="6"/>
  <c r="V245" i="6"/>
  <c r="V22" i="6"/>
  <c r="V128" i="6"/>
  <c r="V204" i="6"/>
  <c r="V151" i="6"/>
  <c r="V81" i="6"/>
  <c r="V54" i="6"/>
  <c r="V70" i="6"/>
  <c r="V171" i="6"/>
  <c r="V17" i="6"/>
  <c r="V160" i="6"/>
  <c r="V155" i="6"/>
  <c r="V197" i="6"/>
  <c r="V131" i="6"/>
  <c r="V56" i="6"/>
  <c r="V201" i="6"/>
  <c r="V218" i="6"/>
  <c r="V143" i="6"/>
  <c r="V251" i="6"/>
  <c r="V207" i="6"/>
  <c r="V164" i="6"/>
  <c r="V94" i="6"/>
  <c r="V14" i="6"/>
  <c r="V79" i="6"/>
  <c r="V33" i="6"/>
  <c r="V183" i="6"/>
  <c r="V124" i="6"/>
  <c r="V18" i="6"/>
  <c r="V226" i="6"/>
  <c r="V165" i="6"/>
  <c r="V9" i="6"/>
  <c r="V101" i="6"/>
  <c r="V107" i="6"/>
  <c r="V82" i="6"/>
  <c r="V29" i="6"/>
  <c r="V118" i="6"/>
  <c r="V177" i="6"/>
  <c r="V224" i="6"/>
  <c r="V146" i="6"/>
  <c r="V253" i="6"/>
  <c r="V221" i="6"/>
  <c r="V180" i="6"/>
  <c r="V147" i="6"/>
  <c r="V122" i="6"/>
  <c r="V87" i="6"/>
  <c r="V51" i="6"/>
  <c r="V152" i="6"/>
  <c r="V173" i="6"/>
  <c r="V53" i="6"/>
  <c r="V200" i="6"/>
  <c r="V132" i="6"/>
  <c r="V11" i="6"/>
  <c r="V241" i="6"/>
  <c r="V220" i="6"/>
  <c r="V202" i="6"/>
  <c r="V179" i="6"/>
  <c r="V159" i="6"/>
  <c r="V116" i="6"/>
  <c r="V72" i="6"/>
  <c r="V46" i="6"/>
  <c r="V58" i="6"/>
  <c r="V195" i="6"/>
  <c r="V111" i="6"/>
  <c r="V248" i="6"/>
  <c r="V161" i="6"/>
  <c r="V83" i="6"/>
  <c r="V135" i="6"/>
  <c r="V178" i="6"/>
  <c r="V71" i="6"/>
  <c r="V91" i="6"/>
  <c r="V187" i="6"/>
  <c r="V60" i="6"/>
  <c r="V102" i="6"/>
  <c r="V172" i="6"/>
  <c r="V247" i="6"/>
  <c r="V121" i="6"/>
  <c r="V37" i="6"/>
  <c r="V25" i="6"/>
  <c r="V194" i="6"/>
  <c r="V96" i="6"/>
  <c r="V61" i="6"/>
  <c r="V125" i="6"/>
  <c r="V198" i="6"/>
  <c r="V65" i="6"/>
  <c r="V49" i="6"/>
  <c r="V134" i="6"/>
  <c r="V188" i="6"/>
  <c r="V242" i="6"/>
  <c r="V112" i="6"/>
  <c r="V41" i="6"/>
  <c r="V243" i="6"/>
  <c r="V213" i="6"/>
  <c r="V176" i="6"/>
  <c r="V142" i="6"/>
  <c r="V113" i="6"/>
  <c r="V78" i="6"/>
  <c r="V47" i="6"/>
  <c r="V240" i="6"/>
  <c r="V140" i="6"/>
  <c r="V244" i="6"/>
  <c r="V181" i="6"/>
  <c r="V119" i="6"/>
  <c r="V15" i="6"/>
  <c r="V236" i="6"/>
  <c r="V216" i="6"/>
  <c r="V196" i="6"/>
  <c r="V174" i="6"/>
  <c r="V141" i="6"/>
  <c r="V103" i="6"/>
  <c r="V68" i="6"/>
  <c r="V31" i="6"/>
  <c r="V249" i="6"/>
  <c r="V154" i="6"/>
  <c r="V36" i="6"/>
  <c r="V239" i="6"/>
  <c r="V148" i="6"/>
  <c r="V35" i="6"/>
  <c r="V252" i="6"/>
  <c r="V76" i="6"/>
  <c r="V39" i="6"/>
  <c r="V230" i="6"/>
  <c r="V130" i="6"/>
  <c r="V55" i="6"/>
  <c r="V214" i="6"/>
  <c r="V182" i="6"/>
  <c r="V50" i="6"/>
  <c r="V89" i="6"/>
  <c r="V219" i="6"/>
  <c r="V92" i="6"/>
  <c r="V105" i="6"/>
  <c r="V185" i="6"/>
  <c r="V215" i="6"/>
  <c r="V167" i="6"/>
  <c r="V85" i="6"/>
  <c r="V45" i="6"/>
  <c r="V133" i="6"/>
  <c r="V203" i="6"/>
  <c r="V32" i="6"/>
  <c r="V109" i="6"/>
  <c r="V193" i="6"/>
  <c r="V256" i="6"/>
  <c r="V108" i="6"/>
  <c r="V21" i="6"/>
  <c r="V34" i="6"/>
  <c r="V166" i="6"/>
  <c r="V75" i="6"/>
  <c r="V57" i="6"/>
  <c r="V150" i="6"/>
  <c r="V209" i="6"/>
  <c r="V27" i="6"/>
  <c r="V69" i="6"/>
  <c r="V145" i="6"/>
  <c r="V199" i="6"/>
  <c r="V246" i="6"/>
  <c r="V86" i="6"/>
  <c r="V19" i="6"/>
  <c r="V237" i="6"/>
  <c r="V208" i="6"/>
  <c r="V169" i="6"/>
  <c r="V137" i="6"/>
  <c r="V104" i="6"/>
  <c r="V73" i="6"/>
  <c r="V38" i="6"/>
  <c r="V235" i="6"/>
  <c r="V120" i="6"/>
  <c r="V227" i="6"/>
  <c r="V153" i="6"/>
  <c r="V110" i="6"/>
  <c r="V257" i="6"/>
  <c r="V229" i="6"/>
  <c r="V212" i="6"/>
  <c r="V192" i="6"/>
  <c r="V168" i="6"/>
  <c r="V136" i="6"/>
  <c r="V98" i="6"/>
  <c r="V63" i="6"/>
  <c r="V26" i="6"/>
  <c r="V228" i="6"/>
  <c r="V149" i="6"/>
  <c r="V24" i="6"/>
  <c r="V205" i="6"/>
  <c r="V123" i="6"/>
  <c r="V23" i="6"/>
  <c r="F260" i="6"/>
  <c r="G261" i="6"/>
  <c r="G262" i="6" s="1"/>
  <c r="G263" i="6"/>
  <c r="G264" i="6" s="1"/>
  <c r="R266" i="6" s="1"/>
  <c r="H309" i="4"/>
  <c r="H310" i="4" s="1"/>
  <c r="H311" i="4" s="1"/>
  <c r="H312" i="4" s="1"/>
  <c r="J314" i="4" s="1"/>
  <c r="G308" i="4"/>
  <c r="J9" i="2" l="1"/>
  <c r="J10" i="2" s="1"/>
  <c r="H9" i="2"/>
  <c r="H10" i="2" s="1"/>
  <c r="I9" i="2"/>
  <c r="I10" i="2"/>
  <c r="K314" i="4"/>
  <c r="I314" i="4"/>
  <c r="H11" i="2" l="1"/>
  <c r="H12" i="2"/>
  <c r="J11" i="2"/>
  <c r="J12" i="2" s="1"/>
  <c r="I11" i="2"/>
  <c r="I12" i="2" s="1"/>
  <c r="I13" i="2" l="1"/>
  <c r="I14" i="2" s="1"/>
  <c r="I16" i="2" s="1"/>
  <c r="I18" i="2" s="1"/>
  <c r="J13" i="2"/>
  <c r="J14" i="2" s="1"/>
  <c r="J16" i="2" s="1"/>
  <c r="J18" i="2" s="1"/>
  <c r="H13" i="2"/>
  <c r="H14" i="2" s="1"/>
  <c r="H16" i="2" s="1"/>
  <c r="H18" i="2" s="1"/>
</calcChain>
</file>

<file path=xl/sharedStrings.xml><?xml version="1.0" encoding="utf-8"?>
<sst xmlns="http://schemas.openxmlformats.org/spreadsheetml/2006/main" count="3981" uniqueCount="520">
  <si>
    <t>Proyecto :</t>
  </si>
  <si>
    <t>DEFENSAS RIBEREÑAS DEL RIO LACRAMARCA - PAQUETE R-07</t>
  </si>
  <si>
    <t>Subproyecto :</t>
  </si>
  <si>
    <t>Ubicación :</t>
  </si>
  <si>
    <t>Item</t>
  </si>
  <si>
    <t>Descripción</t>
  </si>
  <si>
    <t>Und</t>
  </si>
  <si>
    <t>Metrado</t>
  </si>
  <si>
    <t>P.U.
(S/)</t>
  </si>
  <si>
    <t>Parcial
(S/)</t>
  </si>
  <si>
    <t>Sub Total
(S/)</t>
  </si>
  <si>
    <t>01</t>
  </si>
  <si>
    <t>DEFENSAS RIBEREÑAS</t>
  </si>
  <si>
    <t>01.01</t>
  </si>
  <si>
    <t>OBRAS PRELIMINARES</t>
  </si>
  <si>
    <t>01.01.01</t>
  </si>
  <si>
    <t>CARTEL DE IDENTIFICACIÓN OBRA 4.80 x 3.60 m.</t>
  </si>
  <si>
    <t>und</t>
  </si>
  <si>
    <t>01.01.02</t>
  </si>
  <si>
    <t>INSTALACIONES PROVISIONALES PARA LA OBRA</t>
  </si>
  <si>
    <t>glb</t>
  </si>
  <si>
    <t>01.01.03</t>
  </si>
  <si>
    <t>MANTENIMIENTO DE TRÁNSITO Y SEGURIDAD VIAL</t>
  </si>
  <si>
    <t>mes</t>
  </si>
  <si>
    <t>01.02</t>
  </si>
  <si>
    <t>TRABAJOS PRELIMINARES</t>
  </si>
  <si>
    <t>01.02.01</t>
  </si>
  <si>
    <t>MOVILIZACION Y DESMOVILIZACION DE EQUIPOS</t>
  </si>
  <si>
    <t>01.02.02</t>
  </si>
  <si>
    <t>TOPOGRAFÍA Y GEOREFERENCIACIÓN</t>
  </si>
  <si>
    <t>01.03</t>
  </si>
  <si>
    <t>MEJORAMIENTO DE VÍAS EXISTENTES</t>
  </si>
  <si>
    <t>01.03.01</t>
  </si>
  <si>
    <t>MOVIMIENTO DE TIERRAS</t>
  </si>
  <si>
    <t>01.03.01.01</t>
  </si>
  <si>
    <t>ROCE Y LIMPIEZA DE MALEZA</t>
  </si>
  <si>
    <t>m2</t>
  </si>
  <si>
    <t>01.03.01.02</t>
  </si>
  <si>
    <t>MEJORAMIENTO DE VIAS EXISTENTES</t>
  </si>
  <si>
    <t>km</t>
  </si>
  <si>
    <t>01.03.02</t>
  </si>
  <si>
    <t>REPOSICIÓN DE ESTRUCTURAS</t>
  </si>
  <si>
    <t>TRANSPORTE DE MATERIAL EXCEDENTE PARA DISTANCIAS &gt;1KM</t>
  </si>
  <si>
    <t>m3·km</t>
  </si>
  <si>
    <t>01.03.02.01</t>
  </si>
  <si>
    <t>DEMOLICIÓN DE ESTRUCTURAS EXISTENTES</t>
  </si>
  <si>
    <t>m3</t>
  </si>
  <si>
    <t>TRANSPORTE DE MATERIAL EXCEDENTE PARA DISTANCIAS &lt;1KM</t>
  </si>
  <si>
    <t>01.03.02.02</t>
  </si>
  <si>
    <t>REPOSICIÓN DE PASE DE AGUA TUBO HDPE Ø=18"</t>
  </si>
  <si>
    <t>m</t>
  </si>
  <si>
    <t>TRANSPORTE DE MATERIAL GRANULAR PARA DISTANCIAS &gt;1KM</t>
  </si>
  <si>
    <t>01.03.02.03</t>
  </si>
  <si>
    <t>REPOSICIÓN DE PASE DE AGUA TUBO HDPE Ø=36"</t>
  </si>
  <si>
    <t>TRANSPORTE DE MATERIAL GRANULAR PARA DISTANCIAS &lt;1KM</t>
  </si>
  <si>
    <t>01.03.02.04</t>
  </si>
  <si>
    <t>SUMINISTRO Y MONTAJE DE PANELES DE C°A° 1.6mx1.0mx0.20m EN PASE DE AGUA</t>
  </si>
  <si>
    <t>01.03.02.05</t>
  </si>
  <si>
    <t>SUMINISTRO Y MONTAJE DE PANELES DE C°A° 2.20mx1.0mx0.20m EN PASE DE AGUA</t>
  </si>
  <si>
    <t>01.03.03</t>
  </si>
  <si>
    <t>CABEZAL DE ENTRADA Y SALIDA</t>
  </si>
  <si>
    <t>01.03.03.01</t>
  </si>
  <si>
    <t>CONCRETOS</t>
  </si>
  <si>
    <t>01.03.03.02</t>
  </si>
  <si>
    <t>ENCOFRADO Y DESENCOFRADO RECTO</t>
  </si>
  <si>
    <t>01.04</t>
  </si>
  <si>
    <t>DESCOLMATACIÓN DE CAUCE y OBRAS AUXILIARES</t>
  </si>
  <si>
    <t>01.04.01</t>
  </si>
  <si>
    <t>DESBROCE Y LIMPIEZA EN ZONA NO BOSCOSA</t>
  </si>
  <si>
    <t>01.04.02</t>
  </si>
  <si>
    <t>DESCOLMATACIÓN DE CAUCE NATURAL DEL RÍO LACRAMARCA</t>
  </si>
  <si>
    <t>01.04.03</t>
  </si>
  <si>
    <t>CONFORMACIÓN DE DESVIO EN CAUCE DE RÍO</t>
  </si>
  <si>
    <t>01.04.04</t>
  </si>
  <si>
    <t>RELLENO NO ESTRUCTURAL CON MATERIAL PROPIO</t>
  </si>
  <si>
    <t>01.05</t>
  </si>
  <si>
    <t>DIQUES DE TIERRA COMPACTADA CON ENROCADO</t>
  </si>
  <si>
    <t>01.05.01</t>
  </si>
  <si>
    <t>DIQUE DE TIERRA COMPACTADA A3-D-01</t>
  </si>
  <si>
    <t>01.05.01.01</t>
  </si>
  <si>
    <t>EXCAVACIÓN EN TERRENO NATURAL CON EQUIPO</t>
  </si>
  <si>
    <t>01.05.01.02</t>
  </si>
  <si>
    <t>EXCAVACIÓN DE UÑA CON EQUIPO</t>
  </si>
  <si>
    <t>01.05.01.03</t>
  </si>
  <si>
    <t>PERFILADO Y COMPACTACIÓN EN ZONA DE CORTE</t>
  </si>
  <si>
    <t>01.05.01.04</t>
  </si>
  <si>
    <t>CONFORMACIÓN DE CUERPO DE DIQUE CON MATERIAL PROPIO</t>
  </si>
  <si>
    <t>01.05.01.05</t>
  </si>
  <si>
    <t>CONFORMACIÓN DE CORONA DE DIQUE CON MATERIAL PROPIO</t>
  </si>
  <si>
    <t>01.05.01.06</t>
  </si>
  <si>
    <t>GEOTEXTIL NO TEJIDO 400 G/M2, INC. COLOCACIÓN</t>
  </si>
  <si>
    <t>01.05.01.07</t>
  </si>
  <si>
    <t>COLOCACION Y ACOMODO DE ROCA EN UÑA DE DIQUE</t>
  </si>
  <si>
    <t>01.05.01.08</t>
  </si>
  <si>
    <t>COLOCACION Y ACOMODO DE ROCA EN TALUD DE DIQUE</t>
  </si>
  <si>
    <t>01.05.01.09</t>
  </si>
  <si>
    <t>PREPARACIÓN DE FUNDACIÓN DE CUERPO DE DIQUE</t>
  </si>
  <si>
    <t>01.05.02</t>
  </si>
  <si>
    <t>DIQUE DE TIERRA COMPACTADA A3-D-02</t>
  </si>
  <si>
    <t>01.05.02.01</t>
  </si>
  <si>
    <t>01.05.02.02</t>
  </si>
  <si>
    <t>01.05.02.03</t>
  </si>
  <si>
    <t>01.05.02.04</t>
  </si>
  <si>
    <t>01.05.02.05</t>
  </si>
  <si>
    <t>01.05.02.06</t>
  </si>
  <si>
    <t>01.05.02.07</t>
  </si>
  <si>
    <t>01.05.02.08</t>
  </si>
  <si>
    <t>01.05.02.09</t>
  </si>
  <si>
    <t>01.05.03</t>
  </si>
  <si>
    <t>DIQUE DE TIERRA COMPACTADA A3-I-01</t>
  </si>
  <si>
    <t>01.05.03.01</t>
  </si>
  <si>
    <t>01.05.03.02</t>
  </si>
  <si>
    <t>01.05.03.03</t>
  </si>
  <si>
    <t>01.05.03.04</t>
  </si>
  <si>
    <t>01.05.03.05</t>
  </si>
  <si>
    <t>01.05.03.06</t>
  </si>
  <si>
    <t>01.05.03.07</t>
  </si>
  <si>
    <t>01.05.03.08</t>
  </si>
  <si>
    <t>01.05.03.09</t>
  </si>
  <si>
    <t>01.05.04</t>
  </si>
  <si>
    <t>DIQUE DE TIERRA COMPACTADA A3-I-02</t>
  </si>
  <si>
    <t>01.05.04.01</t>
  </si>
  <si>
    <t>01.05.04.02</t>
  </si>
  <si>
    <t>01.05.04.03</t>
  </si>
  <si>
    <t>01.05.04.04</t>
  </si>
  <si>
    <t>01.05.04.05</t>
  </si>
  <si>
    <t>01.05.04.06</t>
  </si>
  <si>
    <t>01.05.04.07</t>
  </si>
  <si>
    <t>01.05.04.08</t>
  </si>
  <si>
    <t>01.05.04.09</t>
  </si>
  <si>
    <t>01.05.05</t>
  </si>
  <si>
    <t>DIQUE DE TIERRA COMPACTADA A3-I-03</t>
  </si>
  <si>
    <t>01.05.05.01</t>
  </si>
  <si>
    <t>01.05.05.02</t>
  </si>
  <si>
    <t>01.05.05.03</t>
  </si>
  <si>
    <t>01.05.05.04</t>
  </si>
  <si>
    <t>01.05.05.05</t>
  </si>
  <si>
    <t>01.05.05.06</t>
  </si>
  <si>
    <t>01.05.05.07</t>
  </si>
  <si>
    <t>01.05.05.08</t>
  </si>
  <si>
    <t>01.05.05.09</t>
  </si>
  <si>
    <t>01.06</t>
  </si>
  <si>
    <t>RAMPAS</t>
  </si>
  <si>
    <t>01.06.01</t>
  </si>
  <si>
    <t>01.06.02</t>
  </si>
  <si>
    <t>CONFORMACIÓN DE CUERPO DE RAMPA CON MATERIAL PROPIO</t>
  </si>
  <si>
    <t>01.06.03</t>
  </si>
  <si>
    <t>CONFORMACIÓN DE CORONACIÓN DE RAMPA</t>
  </si>
  <si>
    <t>02</t>
  </si>
  <si>
    <t>OBRAS DE ARTE</t>
  </si>
  <si>
    <t>02.01</t>
  </si>
  <si>
    <t>CAPTACIÓN A3-CP-23-95</t>
  </si>
  <si>
    <t>02.01.01</t>
  </si>
  <si>
    <t>02.01.01.01</t>
  </si>
  <si>
    <t>EXCAVACIÓN ESTRUCTURAL PARA OBRAS DE ARTE</t>
  </si>
  <si>
    <t>02.01.01.02</t>
  </si>
  <si>
    <t>RELLENO ESTRUCTURAL PARA OBRAS DE ARTE, CON MATERIAL PROPIO</t>
  </si>
  <si>
    <t>02.01.02</t>
  </si>
  <si>
    <t>OBRAS DE CONCRETO</t>
  </si>
  <si>
    <t>02.01.02.01</t>
  </si>
  <si>
    <t>CONCRETO f'c=100 kg/cm2</t>
  </si>
  <si>
    <t>02.01.02.02</t>
  </si>
  <si>
    <t>CONCRETO f'c=280 kg/cm2</t>
  </si>
  <si>
    <t>02.01.02.03</t>
  </si>
  <si>
    <t>CONCRETO CICLÓPEO f'c=280 kg/cm2 + 30% P.G.</t>
  </si>
  <si>
    <t>02.01.02.04</t>
  </si>
  <si>
    <t>02.01.02.05</t>
  </si>
  <si>
    <t>ACERO DE REFUERZO fy=4200 kg/cm2</t>
  </si>
  <si>
    <t>kg</t>
  </si>
  <si>
    <t>02.01.03</t>
  </si>
  <si>
    <t>ESTRUCTURAS METALICAS</t>
  </si>
  <si>
    <t>02.01.03.01</t>
  </si>
  <si>
    <t xml:space="preserve">COMPUERTA METALICA PLANA DESLIZANTE DE 1.0x1.0m </t>
  </si>
  <si>
    <t>02.01.03.02</t>
  </si>
  <si>
    <t>REJILLA DE 1.00x1.00m CON VARILLA DE 1/2" CADA 6,25cm</t>
  </si>
  <si>
    <t>02.01.03.03</t>
  </si>
  <si>
    <t>BARANDA DE FIERRO GALVANIZADO 1 1/2"</t>
  </si>
  <si>
    <t>02.01.03.04</t>
  </si>
  <si>
    <t>ESCALERA TIPO GATO</t>
  </si>
  <si>
    <t>02.01.03.05</t>
  </si>
  <si>
    <t>TAPA METALICA CIRCULAR DN800 MM</t>
  </si>
  <si>
    <t>02.01.04</t>
  </si>
  <si>
    <t>TUBERIAS</t>
  </si>
  <si>
    <t>02.01.04.01</t>
  </si>
  <si>
    <t>EXCAVACIÓN ESTRUCTURAL PARA OBRAS DE ARTE (Buzones)</t>
  </si>
  <si>
    <t>02.01.04.02</t>
  </si>
  <si>
    <t>EXCAVACIÓN DE ZANJA</t>
  </si>
  <si>
    <t>02.01.04.03</t>
  </si>
  <si>
    <t>RELLENO ESTRUCTURAL PARA OBRAS DE ARTE CON MATERIAL PROPIO (Buzones)</t>
  </si>
  <si>
    <t>02.01.04.04</t>
  </si>
  <si>
    <t>CAMA DE ARENA</t>
  </si>
  <si>
    <t>02.01.04.05</t>
  </si>
  <si>
    <t>RELLENO COMÚN PARA ZANJAS</t>
  </si>
  <si>
    <t>02.01.04.06</t>
  </si>
  <si>
    <t>CONCRETO f'c=100 kg/cm2 (Buzones)</t>
  </si>
  <si>
    <t>02.01.04.07</t>
  </si>
  <si>
    <t>CONCRETO f'c=280 kg/cm2 (Buzones)</t>
  </si>
  <si>
    <t>02.01.04.08</t>
  </si>
  <si>
    <t>02.01.04.09</t>
  </si>
  <si>
    <t>ENCOFRADO Y DESENCOFRADO CURVO</t>
  </si>
  <si>
    <t>02.01.04.10</t>
  </si>
  <si>
    <t>ACERO DE REFUERZO fy=4200 kg/cm2  (Buzones)</t>
  </si>
  <si>
    <t>02.01.04.11</t>
  </si>
  <si>
    <t>SUMINISTRO E INSTALACIÓN DE TUBERÍA GRP DN600 mm SN2500</t>
  </si>
  <si>
    <t>ml</t>
  </si>
  <si>
    <t>02.01.05</t>
  </si>
  <si>
    <t>CANAL</t>
  </si>
  <si>
    <t>02.01.05.01</t>
  </si>
  <si>
    <t>02.01.05.02</t>
  </si>
  <si>
    <t>RELLENO ESTRUCTURAL PARA CANALES, CON MATERIAL PROPIO</t>
  </si>
  <si>
    <t>02.01.05.03</t>
  </si>
  <si>
    <t>COLOCACIÓN DE CONCRETO f'c=100 kg/cm2</t>
  </si>
  <si>
    <t>02.01.05.04</t>
  </si>
  <si>
    <t>COLOCACIÓN DE CONCRETO f'c=280 kg/cm2</t>
  </si>
  <si>
    <t>02.01.05.05</t>
  </si>
  <si>
    <t>02.01.05.06</t>
  </si>
  <si>
    <t>02.01.05.07</t>
  </si>
  <si>
    <t>JUNTA WATER STOP SIN BULBO 150 mm</t>
  </si>
  <si>
    <t>02.01.06</t>
  </si>
  <si>
    <t>OBRAS DE DESCARGA</t>
  </si>
  <si>
    <t>02.01.06.01</t>
  </si>
  <si>
    <t>02.01.06.02</t>
  </si>
  <si>
    <t>RELLENO ESTRUCTURAL PARA OBRAS DE ARTE CON MATERIAL PROPIO</t>
  </si>
  <si>
    <t>02.01.06.03</t>
  </si>
  <si>
    <t>02.01.06.04</t>
  </si>
  <si>
    <t>02.01.06.05</t>
  </si>
  <si>
    <t>02.01.06.06</t>
  </si>
  <si>
    <t>02.01.06.07</t>
  </si>
  <si>
    <t>02.01.06.08</t>
  </si>
  <si>
    <t>COMPUERTA METALICA PLANA DESLIZANTE</t>
  </si>
  <si>
    <t>02.02</t>
  </si>
  <si>
    <t>CAPTACIÓN A3-CP-21-05</t>
  </si>
  <si>
    <t>02.02.01</t>
  </si>
  <si>
    <t>02.02.01.01</t>
  </si>
  <si>
    <t>02.02.01.02</t>
  </si>
  <si>
    <t>02.02.02</t>
  </si>
  <si>
    <t>02.02.02.01</t>
  </si>
  <si>
    <t>02.02.02.02</t>
  </si>
  <si>
    <t>02.02.02.03</t>
  </si>
  <si>
    <t>02.02.02.04</t>
  </si>
  <si>
    <t>02.02.02.05</t>
  </si>
  <si>
    <t>02.02.03</t>
  </si>
  <si>
    <t>02.02.03.01</t>
  </si>
  <si>
    <t>02.02.03.02</t>
  </si>
  <si>
    <t>REJILLA DE 1.00x1.00m CON VARILLA DE 1/2 CADA 6,25cm</t>
  </si>
  <si>
    <t>02.02.03.03</t>
  </si>
  <si>
    <t>02.02.03.04</t>
  </si>
  <si>
    <t>02.02.03.05</t>
  </si>
  <si>
    <t>02.02.04</t>
  </si>
  <si>
    <t>TUBERIA</t>
  </si>
  <si>
    <t>02.02.04.01</t>
  </si>
  <si>
    <t>02.02.04.02</t>
  </si>
  <si>
    <t xml:space="preserve">EXCAVACIÓN DE ZANJA </t>
  </si>
  <si>
    <t>02.02.04.03</t>
  </si>
  <si>
    <t>02.02.04.04</t>
  </si>
  <si>
    <t>02.02.04.05</t>
  </si>
  <si>
    <t>RELLENO SELECCIONADO PARA ZANJAS CON MATERIAL PROPIO</t>
  </si>
  <si>
    <t>02.02.04.06</t>
  </si>
  <si>
    <t>02.02.04.07</t>
  </si>
  <si>
    <t>02.02.04.08</t>
  </si>
  <si>
    <t>02.02.04.09</t>
  </si>
  <si>
    <t>02.02.04.10</t>
  </si>
  <si>
    <t>02.02.04.11</t>
  </si>
  <si>
    <t>02.02.04.12</t>
  </si>
  <si>
    <t>02.02.05</t>
  </si>
  <si>
    <t>CANALES</t>
  </si>
  <si>
    <t>02.02.05.01</t>
  </si>
  <si>
    <t>02.02.05.02</t>
  </si>
  <si>
    <t>02.02.05.03</t>
  </si>
  <si>
    <t>02.02.05.04</t>
  </si>
  <si>
    <t>02.02.05.05</t>
  </si>
  <si>
    <t>ENCOFRADO Y DESENCOFRADO</t>
  </si>
  <si>
    <t>02.02.05.06</t>
  </si>
  <si>
    <t>02.02.05.07</t>
  </si>
  <si>
    <t>02.03</t>
  </si>
  <si>
    <t>RETORNO A3-OA-RE-D-21-55</t>
  </si>
  <si>
    <t>02.03.01</t>
  </si>
  <si>
    <t>02.03.01.01</t>
  </si>
  <si>
    <t>02.03.01.02</t>
  </si>
  <si>
    <t>02.03.02</t>
  </si>
  <si>
    <t>02.03.02.01</t>
  </si>
  <si>
    <t>02.03.02.02</t>
  </si>
  <si>
    <t>02.03.02.03</t>
  </si>
  <si>
    <t>02.03.02.04</t>
  </si>
  <si>
    <t>02.03.02.05</t>
  </si>
  <si>
    <t>02.03.02.06</t>
  </si>
  <si>
    <t>02.03.03</t>
  </si>
  <si>
    <t>02.03.03.01</t>
  </si>
  <si>
    <t xml:space="preserve">COMPUERTA METALICA PLANA DESLIZANTE DE 1.0x1.6 m </t>
  </si>
  <si>
    <t>02.03.03.02</t>
  </si>
  <si>
    <t>02.04</t>
  </si>
  <si>
    <t>REPOSICIÓN DE CANALES</t>
  </si>
  <si>
    <t>02.04.01</t>
  </si>
  <si>
    <t>REPOSICIÓN DE CANAL 1</t>
  </si>
  <si>
    <t>02.04.01.01</t>
  </si>
  <si>
    <t>02.04.01.01.01</t>
  </si>
  <si>
    <t>02.04.01.01.02</t>
  </si>
  <si>
    <t>02.04.01.01.03</t>
  </si>
  <si>
    <t>02.04.01.02</t>
  </si>
  <si>
    <t>02.04.01.02.01</t>
  </si>
  <si>
    <t>02.04.01.02.02</t>
  </si>
  <si>
    <t>02.04.01.02.03</t>
  </si>
  <si>
    <t>02.04.01.02.04</t>
  </si>
  <si>
    <t>02.04.01.02.05</t>
  </si>
  <si>
    <t>JUNTA WATER STOP 6"</t>
  </si>
  <si>
    <t>02.04.01.02.06</t>
  </si>
  <si>
    <t>MAMPOSTERIA DE PIEDRA, e=20cm, ACABADO CARA VISTA</t>
  </si>
  <si>
    <t>02.04.02</t>
  </si>
  <si>
    <t>REPOSICIÓN DE CANAL 3</t>
  </si>
  <si>
    <t>02.04.02.01</t>
  </si>
  <si>
    <t>02.04.02.01.01</t>
  </si>
  <si>
    <t>02.04.02.01.02</t>
  </si>
  <si>
    <t>02.04.02.01.03</t>
  </si>
  <si>
    <t>02.04.02.02</t>
  </si>
  <si>
    <t>02.04.02.02.01</t>
  </si>
  <si>
    <t>ENCOFRADO Y DESENCOFRADO PARA REVESTIMIENTO DE CANALES (CERCHAS)</t>
  </si>
  <si>
    <t>02.04.02.02.02</t>
  </si>
  <si>
    <t>02.04.02.02.03</t>
  </si>
  <si>
    <t>MALLA ELECTROSOLDADA DE DN6mm EN CUADRICULA 15x15 cm</t>
  </si>
  <si>
    <t>02.04.02.02.04</t>
  </si>
  <si>
    <t>02.04.02.02.05</t>
  </si>
  <si>
    <t>02.04.02.02.06</t>
  </si>
  <si>
    <t>SELLO DE JUNTA CONSTRUCCIÓN CON MATERIAL ELASTOMÉRICO</t>
  </si>
  <si>
    <t>02.04.02.02.07</t>
  </si>
  <si>
    <t>02.05</t>
  </si>
  <si>
    <t>REPOSICIÓN SIFON INOPERATIVO</t>
  </si>
  <si>
    <t>02.05.01</t>
  </si>
  <si>
    <t>02.05.02</t>
  </si>
  <si>
    <t>02.05.03</t>
  </si>
  <si>
    <t>COLOCACIÓN CAMA DE ARENA</t>
  </si>
  <si>
    <t>02.05.04</t>
  </si>
  <si>
    <t>02.05.05</t>
  </si>
  <si>
    <t xml:space="preserve">RELLENO COMÚN  </t>
  </si>
  <si>
    <t>02.05.06</t>
  </si>
  <si>
    <t>TUBERÍAS DE 14" HDPE SDR21 DN 355mm</t>
  </si>
  <si>
    <t>02.05.07</t>
  </si>
  <si>
    <t>02.05.08</t>
  </si>
  <si>
    <t>02.05.09</t>
  </si>
  <si>
    <t>02.05.10</t>
  </si>
  <si>
    <t>02.05.11</t>
  </si>
  <si>
    <t>CODOS HDPE DE 14" DN 355mm</t>
  </si>
  <si>
    <t>03</t>
  </si>
  <si>
    <t>TRANSPORTE DE MATERIAL</t>
  </si>
  <si>
    <t>03.01</t>
  </si>
  <si>
    <t>03.02</t>
  </si>
  <si>
    <t>03.03</t>
  </si>
  <si>
    <t>TRANSPORTE DE ROCA PARA DISTANCIAS &lt;1KM</t>
  </si>
  <si>
    <t>03.04</t>
  </si>
  <si>
    <t>TRANSPORTE DE ROCA PARA DISTANCIAS &gt;1KM</t>
  </si>
  <si>
    <t>03.05</t>
  </si>
  <si>
    <t>03.06</t>
  </si>
  <si>
    <t>04</t>
  </si>
  <si>
    <t>ARQUITECTURA Y PAISAJISMO</t>
  </si>
  <si>
    <t>04.01</t>
  </si>
  <si>
    <t>04.01.01</t>
  </si>
  <si>
    <t>MOVILIZACIÓN Y DEMOVILIZACIÓN DE EQUIPOS Y HERRAMIENTAS (ARQUITECTURA Y PAISAJISMO)</t>
  </si>
  <si>
    <t>04.01.02</t>
  </si>
  <si>
    <t>TRAZO Y REPLANTEO PRELIMINAR</t>
  </si>
  <si>
    <t>04.02</t>
  </si>
  <si>
    <t>04.02.01</t>
  </si>
  <si>
    <t>EXCAVACIÓN MANUAL PARA INSTALACIÓN DE BORDILLOS Y CIMENTACIONES</t>
  </si>
  <si>
    <t>04.02.02</t>
  </si>
  <si>
    <t>EXCAVACIÓN PARA MEJORAMIENTO DE SUELO CON TIERRA VEGETAL</t>
  </si>
  <si>
    <t>04.02.03</t>
  </si>
  <si>
    <t>ELIMINACION DE MATERIAL EXCEDENTE (DME´S)</t>
  </si>
  <si>
    <t>04.04</t>
  </si>
  <si>
    <t>PAVIMENTOS, RECUBRIMIENTOS Y BORDILLOS</t>
  </si>
  <si>
    <t>04.04.01</t>
  </si>
  <si>
    <t>PISO DE GRAVILLA</t>
  </si>
  <si>
    <t>04.04.02</t>
  </si>
  <si>
    <t>RECUBRIMIENTO DE PIEDRA DEL LUGAR e=0.05cm</t>
  </si>
  <si>
    <t>04.04.03</t>
  </si>
  <si>
    <t>BORDILLOS DE PIEDRA DEL LUGAR</t>
  </si>
  <si>
    <t>04.05</t>
  </si>
  <si>
    <t>MOBILIARIOS, BARANDAS Y ESCALERAS</t>
  </si>
  <si>
    <t>04.05.01</t>
  </si>
  <si>
    <t>ESCALERA DE CONCRETO SOBRE ENROCADO, CIMENTACION Y ANCLAJE</t>
  </si>
  <si>
    <t>04.05.02</t>
  </si>
  <si>
    <t>BARANDA DE MADERA EUCALIPTO CON SOGA, INCLUYE CIMENTACIÓN</t>
  </si>
  <si>
    <t>04.05.03</t>
  </si>
  <si>
    <t xml:space="preserve">TACHOS DE BASURA, INCLUYE CIMENTACIÓN_x000D_
</t>
  </si>
  <si>
    <t>04.05.04</t>
  </si>
  <si>
    <t>BANCAS DE CONCRETO, INCLUYE CIMENTACIÓN</t>
  </si>
  <si>
    <t>04.05.05</t>
  </si>
  <si>
    <t>POSTES DE ILUMINACIÓN, INCLUYE LUMINARIA Y CIMENTACIÓN</t>
  </si>
  <si>
    <t>04.05.06</t>
  </si>
  <si>
    <t>SEÑALETICA INFORMATIVA</t>
  </si>
  <si>
    <t>04.05.07</t>
  </si>
  <si>
    <t>BOLARDOS DE PIEDRA</t>
  </si>
  <si>
    <t>04.06</t>
  </si>
  <si>
    <t>OBRAS PRELIMINARES PAISAJISMO</t>
  </si>
  <si>
    <t>04.06.01</t>
  </si>
  <si>
    <t>MEJORAMIENTO DE SUELO CON TIERRA DE CHACRA</t>
  </si>
  <si>
    <t>04.06.02</t>
  </si>
  <si>
    <t>UBICACIÓN Y DELIMITACIÓN DE ZONA DE PLANTACIÓN</t>
  </si>
  <si>
    <t>04.06.03</t>
  </si>
  <si>
    <t>DESPEDREGADO DEL TERRENO CON MEDIOS MANUALES</t>
  </si>
  <si>
    <t>04.06.04</t>
  </si>
  <si>
    <t>RASTRILLADO DEL TERRENO</t>
  </si>
  <si>
    <t>04.06.05</t>
  </si>
  <si>
    <t>TRAZADO, MARCACIÓN Y ESTACADO</t>
  </si>
  <si>
    <t>04.06.06</t>
  </si>
  <si>
    <t>RETIRO DE DESMONTE Y RESIDUOS SOLIDOS</t>
  </si>
  <si>
    <t>04.07</t>
  </si>
  <si>
    <t>ADQUISICIÓN DE PLANTONES (Altura al adquirirse)</t>
  </si>
  <si>
    <t>04.07.01</t>
  </si>
  <si>
    <t>PROSOPIS PALLIDA KUNTH ALGARROBO (0.80 a 1.50m)</t>
  </si>
  <si>
    <t>04.07.02</t>
  </si>
  <si>
    <t>ACACIA MACRACANTHA FAIQUE (0.80 a 1.50m)</t>
  </si>
  <si>
    <t>04.07.03</t>
  </si>
  <si>
    <t>PARKINSONIA ACULEATA AZOTE DE CRISTO (1.00 a 1.50 m)</t>
  </si>
  <si>
    <t>04.07.04</t>
  </si>
  <si>
    <t>SENNA MULTIGLANDULOSA MUTUY (0.60 a 0.80m)</t>
  </si>
  <si>
    <t>04.07.05</t>
  </si>
  <si>
    <t>ENCELIA CANESCEN GIRASOL SILVESTRE (0.20m a 0.30m)</t>
  </si>
  <si>
    <t>04.08</t>
  </si>
  <si>
    <t>ADQUISICION RECALCE (se considera el 5%)</t>
  </si>
  <si>
    <t>04.08.01</t>
  </si>
  <si>
    <t>04.08.02</t>
  </si>
  <si>
    <t>04.08.03</t>
  </si>
  <si>
    <t>04.08.04</t>
  </si>
  <si>
    <t>04.08.05</t>
  </si>
  <si>
    <t>04.09</t>
  </si>
  <si>
    <t>TRANSPORTE</t>
  </si>
  <si>
    <t>04.09.01</t>
  </si>
  <si>
    <t>FLETE TANSPORTE TERRESTRE PARA ESPECIES VEGETALES</t>
  </si>
  <si>
    <t>04.10</t>
  </si>
  <si>
    <t>ADQUISICION INSUMOS AGRICOLAS Y OTROS</t>
  </si>
  <si>
    <t>04.10.01</t>
  </si>
  <si>
    <t>COMPOST SACO 35kg</t>
  </si>
  <si>
    <t>04.10.02</t>
  </si>
  <si>
    <t>AZUFRE SACO 25kg</t>
  </si>
  <si>
    <t>04.10.03</t>
  </si>
  <si>
    <t>YESO SACO 40kg</t>
  </si>
  <si>
    <t>04.10.04</t>
  </si>
  <si>
    <t>NPK 10:30:10 SACO DE 50kg</t>
  </si>
  <si>
    <t>04.10.05</t>
  </si>
  <si>
    <t>NPK 20:20:20 SACO DE 50kg</t>
  </si>
  <si>
    <t>04.10.06</t>
  </si>
  <si>
    <t>TUTORES EUCALIPTO 2.5m</t>
  </si>
  <si>
    <t>04.10.07</t>
  </si>
  <si>
    <t>SOGA DE YUTE 5/64 DE 58m</t>
  </si>
  <si>
    <t>04.10.08</t>
  </si>
  <si>
    <t>PITON CONTRA INCENDIO PARA ADAPTACION DE MANGUERA DE CISTERNA</t>
  </si>
  <si>
    <t>04.11</t>
  </si>
  <si>
    <t>INSTALACION DE PLANTONES (Incluye colocación de sustrato, tierra del lugar, tutores y excavación)</t>
  </si>
  <si>
    <t>04.11.01</t>
  </si>
  <si>
    <t>INST. PROSOPIS PALLIDA KUNTH ALGARROBO (0.80 a 1.50m)</t>
  </si>
  <si>
    <t>04.11.02</t>
  </si>
  <si>
    <t>INST. ACACIA MACRACANTHA FAIQUE (0.80 a 1.50m)</t>
  </si>
  <si>
    <t>04.11.03</t>
  </si>
  <si>
    <t>INST. PARKINSONIA ACULEATA AZOTE DE CRISTO (1.00 a 1.50 m)</t>
  </si>
  <si>
    <t>04.11.04</t>
  </si>
  <si>
    <t>INST. SENNA MULTIGLANDULOSA MUTUY (0.60 a 0.80m)</t>
  </si>
  <si>
    <t>04.11.05</t>
  </si>
  <si>
    <t>INST. ENCELIA CANESCEN GIRASOL SILVESTRE (0.20m a 0.30m)</t>
  </si>
  <si>
    <t>04.12</t>
  </si>
  <si>
    <t>INTALACIÓN DE ALCORQUES</t>
  </si>
  <si>
    <t>04.12.01</t>
  </si>
  <si>
    <t>ALCORQUES DE PIEDRA DE CANTO RODADO PARA ARBOLES</t>
  </si>
  <si>
    <t>04.13</t>
  </si>
  <si>
    <t>RIEGO DE ESPECIES 3 MESES ( instalacion+establecimiento)</t>
  </si>
  <si>
    <t>04.13.01</t>
  </si>
  <si>
    <t>ALQUILERES MENSUALES DE CISTERNAS DE 20M3 PARA RIEGO POR INUNDACION</t>
  </si>
  <si>
    <t>04.14</t>
  </si>
  <si>
    <t>MANTENIMIENTO PREVENTIVO PARA ESTABLECIMIENTO DE ESPECIE (3 meses)</t>
  </si>
  <si>
    <t>04.14.01</t>
  </si>
  <si>
    <t>MANO DE OBRA  + PODA + REMOCION, DESMALEZADO, RECALCE Y FUMIGACION + FERTILIZACION + RIEGO</t>
  </si>
  <si>
    <t>05</t>
  </si>
  <si>
    <t>PROGRAMA DE CIERRE DE OBRA</t>
  </si>
  <si>
    <t>05.01</t>
  </si>
  <si>
    <t>ACONDICIONAMIENTO DE DEPOSITOS DE MATERIALES EXCEDENTES (DME)</t>
  </si>
  <si>
    <t>05.02</t>
  </si>
  <si>
    <t>RESTAURACIÓN DE ÁREAS DE INSTALACIONES PROVISIONALES</t>
  </si>
  <si>
    <t>06</t>
  </si>
  <si>
    <t>SEGURIDAD Y SALUD OCUPACIONAL</t>
  </si>
  <si>
    <t>06.01</t>
  </si>
  <si>
    <t>06.02</t>
  </si>
  <si>
    <t>IMPLEMENTACIÓN DEL PLAN PARA LA VIGILANCIA, PREVENCIÓN Y CONTROL DE COVID-19 EN EL TRABAJO</t>
  </si>
  <si>
    <t>07</t>
  </si>
  <si>
    <t>SERVICIOS COMPLEMENTARIOS</t>
  </si>
  <si>
    <t>07.01</t>
  </si>
  <si>
    <t>SERVICIO DE MONITOREO ARQUEOLOGICO</t>
  </si>
  <si>
    <t>07.02</t>
  </si>
  <si>
    <t>SERVICIO DE IMPLEMENTACION Y EJECUCION DEL PLAN DE BUEN VECINO Y RELACION PUBLICAS</t>
  </si>
  <si>
    <t>07.03</t>
  </si>
  <si>
    <t>MONITOREO AMBIENTAL</t>
  </si>
  <si>
    <t>07.04</t>
  </si>
  <si>
    <t>SERVICIO DE GESTIÓN DE RESIDUOS</t>
  </si>
  <si>
    <t>Costo Directo</t>
  </si>
  <si>
    <t>Gastos Generales</t>
  </si>
  <si>
    <t>Utilidades</t>
  </si>
  <si>
    <t>Parcial Contrucción</t>
  </si>
  <si>
    <t>Sub Total Contrucción</t>
  </si>
  <si>
    <t>IGV Construcción</t>
  </si>
  <si>
    <t>Total Construcción (A)</t>
  </si>
  <si>
    <t>EXPEDIENTE TECNICO A3</t>
  </si>
  <si>
    <t>Tarifa (Fee)</t>
  </si>
  <si>
    <t>Total Gestión (B)</t>
  </si>
  <si>
    <t>TOTAL PRESUPUESTO (A) + (B)</t>
  </si>
  <si>
    <t>PROPUESTA UGIL</t>
  </si>
  <si>
    <t>ROCA + SERVICIOS COMPL+ AFIRMADO</t>
  </si>
  <si>
    <t>PROPUESTA OHLA</t>
  </si>
  <si>
    <t>PROPUESTA AJANI</t>
  </si>
  <si>
    <t>POLIZA CAR</t>
  </si>
  <si>
    <t>COSTO DIRECTO+ ROCA Y SERVICIOS COMPL+AFIRMADO</t>
  </si>
  <si>
    <t>UGIL</t>
  </si>
  <si>
    <t>OHLA</t>
  </si>
  <si>
    <t>AJANI</t>
  </si>
  <si>
    <t>EDI A3</t>
  </si>
  <si>
    <t>COSTO DIRECTO POSTOR</t>
  </si>
  <si>
    <t>ANCASH - SANTA - CHIMBOTE</t>
  </si>
  <si>
    <t>Excluido del alcance</t>
  </si>
  <si>
    <t>TAPA METALICA CIRCULAR DN600 MM</t>
  </si>
  <si>
    <t xml:space="preserve">PRESUPUESTO OHLA </t>
  </si>
  <si>
    <t>APU</t>
  </si>
  <si>
    <t>PARCIAL</t>
  </si>
  <si>
    <t>METRADO</t>
  </si>
  <si>
    <t>APU EDI/ APU OHLA</t>
  </si>
  <si>
    <t>DIFERENCIA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</si>
</sst>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F800]dddd\,\ mmmm\ dd\,\ yyyy"/>
    <numFmt numFmtId="165" formatCode="#,##0.00\ ;[Red]\-\ #,##0.00\ ;&quot;-&quot;??_ ;_ @_ "/>
    <numFmt numFmtId="166" formatCode="0.0%"/>
    <numFmt numFmtId="167" formatCode="#,##0.0_ ;[Red]\-#,##0.0\ "/>
    <numFmt numFmtId="168" formatCode="#,##0.00_ ;[Red]\-#,##0.00\ "/>
    <numFmt numFmtId="169" formatCode="0.00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9" tint="-0.249977111117893"/>
      <name val="Arial"/>
      <family val="2"/>
    </font>
    <font>
      <b/>
      <sz val="12"/>
      <color theme="2" tint="-9.9978637043366805E-2"/>
      <name val="Arial"/>
      <family val="2"/>
    </font>
    <font>
      <b/>
      <sz val="12"/>
      <color theme="2" tint="-0.249977111117893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5"/>
      <color theme="1"/>
      <name val="Arial"/>
      <family val="2"/>
    </font>
    <font>
      <b/>
      <sz val="12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29327B"/>
      </left>
      <right style="thin">
        <color rgb="FF29327B"/>
      </right>
      <top style="medium">
        <color indexed="64"/>
      </top>
      <bottom style="thin">
        <color rgb="FF29327B"/>
      </bottom>
      <diagonal/>
    </border>
    <border>
      <left style="medium">
        <color indexed="64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 style="thin">
        <color rgb="FF29327B"/>
      </right>
      <top style="thin">
        <color rgb="FF29327B"/>
      </top>
      <bottom style="medium">
        <color indexed="64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indexed="64"/>
      </bottom>
      <diagonal/>
    </border>
    <border>
      <left style="thin">
        <color rgb="FF29327B"/>
      </left>
      <right/>
      <top style="medium">
        <color indexed="64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top"/>
    </xf>
    <xf numFmtId="0" fontId="15" fillId="0" borderId="0"/>
  </cellStyleXfs>
  <cellXfs count="29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3" borderId="2" xfId="0" quotePrefix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2" xfId="1" applyNumberFormat="1" applyFont="1" applyFill="1" applyBorder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165" fontId="4" fillId="0" borderId="2" xfId="1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4" xfId="0" quotePrefix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4" xfId="1" applyNumberFormat="1" applyFont="1" applyFill="1" applyBorder="1" applyAlignment="1">
      <alignment horizontal="right" vertical="center"/>
    </xf>
    <xf numFmtId="0" fontId="3" fillId="0" borderId="5" xfId="0" quotePrefix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5" fontId="3" fillId="0" borderId="5" xfId="1" applyNumberFormat="1" applyFont="1" applyFill="1" applyBorder="1" applyAlignment="1">
      <alignment horizontal="right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right" vertical="center"/>
    </xf>
    <xf numFmtId="165" fontId="3" fillId="0" borderId="6" xfId="0" applyNumberFormat="1" applyFont="1" applyBorder="1" applyAlignment="1">
      <alignment horizontal="right" vertical="center"/>
    </xf>
    <xf numFmtId="165" fontId="3" fillId="0" borderId="6" xfId="1" applyNumberFormat="1" applyFont="1" applyFill="1" applyBorder="1" applyAlignment="1">
      <alignment horizontal="right" vertical="center"/>
    </xf>
    <xf numFmtId="49" fontId="4" fillId="0" borderId="2" xfId="0" quotePrefix="1" applyNumberFormat="1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right" vertical="center"/>
    </xf>
    <xf numFmtId="0" fontId="10" fillId="0" borderId="2" xfId="0" quotePrefix="1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165" fontId="4" fillId="0" borderId="4" xfId="1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165" fontId="4" fillId="0" borderId="6" xfId="1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165" fontId="4" fillId="0" borderId="5" xfId="1" applyNumberFormat="1" applyFont="1" applyFill="1" applyBorder="1" applyAlignment="1">
      <alignment horizontal="right" vertical="center"/>
    </xf>
    <xf numFmtId="0" fontId="9" fillId="0" borderId="2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 vertical="center"/>
    </xf>
    <xf numFmtId="0" fontId="10" fillId="0" borderId="2" xfId="0" quotePrefix="1" applyFont="1" applyBorder="1" applyAlignment="1">
      <alignment horizontal="left" vertical="center" wrapText="1"/>
    </xf>
    <xf numFmtId="165" fontId="3" fillId="0" borderId="2" xfId="1" applyNumberFormat="1" applyFont="1" applyFill="1" applyBorder="1" applyAlignment="1">
      <alignment horizontal="right" vertical="center"/>
    </xf>
    <xf numFmtId="0" fontId="8" fillId="0" borderId="4" xfId="0" quotePrefix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/>
    </xf>
    <xf numFmtId="0" fontId="8" fillId="0" borderId="6" xfId="0" quotePrefix="1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0" fontId="8" fillId="0" borderId="7" xfId="0" quotePrefix="1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right" vertical="center"/>
    </xf>
    <xf numFmtId="165" fontId="3" fillId="0" borderId="7" xfId="1" applyNumberFormat="1" applyFont="1" applyFill="1" applyBorder="1" applyAlignment="1">
      <alignment horizontal="right" vertical="center"/>
    </xf>
    <xf numFmtId="4" fontId="9" fillId="0" borderId="2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165" fontId="3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5" xfId="1" applyNumberFormat="1" applyFont="1" applyBorder="1" applyAlignment="1">
      <alignment horizontal="right" vertical="center"/>
    </xf>
    <xf numFmtId="0" fontId="8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1" xfId="1" applyNumberFormat="1" applyFont="1" applyFill="1" applyBorder="1" applyAlignment="1">
      <alignment horizontal="right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righ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165" fontId="4" fillId="2" borderId="10" xfId="1" applyNumberFormat="1" applyFont="1" applyFill="1" applyBorder="1" applyAlignment="1">
      <alignment horizontal="right" vertical="center" wrapText="1"/>
    </xf>
    <xf numFmtId="0" fontId="3" fillId="0" borderId="11" xfId="0" applyFont="1" applyBorder="1" applyAlignment="1">
      <alignment horizontal="left" vertical="center" wrapText="1"/>
    </xf>
    <xf numFmtId="10" fontId="3" fillId="0" borderId="0" xfId="2" applyNumberFormat="1" applyFont="1" applyBorder="1" applyAlignment="1">
      <alignment horizontal="center" vertical="center" wrapText="1"/>
    </xf>
    <xf numFmtId="166" fontId="3" fillId="0" borderId="0" xfId="2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 vertical="center"/>
    </xf>
    <xf numFmtId="40" fontId="3" fillId="0" borderId="0" xfId="0" applyNumberFormat="1" applyFont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0" fontId="8" fillId="4" borderId="5" xfId="0" applyFont="1" applyFill="1" applyBorder="1" applyAlignment="1">
      <alignment horizontal="left" vertical="center" wrapText="1"/>
    </xf>
    <xf numFmtId="10" fontId="3" fillId="4" borderId="0" xfId="2" applyNumberFormat="1" applyFont="1" applyFill="1" applyAlignment="1">
      <alignment horizontal="center" vertical="center"/>
    </xf>
    <xf numFmtId="165" fontId="4" fillId="2" borderId="14" xfId="1" applyNumberFormat="1" applyFont="1" applyFill="1" applyBorder="1" applyAlignment="1">
      <alignment horizontal="right" vertical="center" wrapText="1"/>
    </xf>
    <xf numFmtId="165" fontId="3" fillId="0" borderId="15" xfId="1" applyNumberFormat="1" applyFont="1" applyBorder="1" applyAlignment="1">
      <alignment horizontal="righ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165" fontId="4" fillId="2" borderId="16" xfId="1" applyNumberFormat="1" applyFont="1" applyFill="1" applyBorder="1" applyAlignment="1">
      <alignment horizontal="right" vertical="center" wrapText="1"/>
    </xf>
    <xf numFmtId="165" fontId="4" fillId="2" borderId="17" xfId="1" applyNumberFormat="1" applyFont="1" applyFill="1" applyBorder="1" applyAlignment="1">
      <alignment horizontal="right" vertical="center" wrapText="1"/>
    </xf>
    <xf numFmtId="165" fontId="3" fillId="2" borderId="14" xfId="1" applyNumberFormat="1" applyFont="1" applyFill="1" applyBorder="1" applyAlignment="1">
      <alignment horizontal="righ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0" fontId="0" fillId="4" borderId="18" xfId="2" applyNumberFormat="1" applyFont="1" applyFill="1" applyBorder="1" applyAlignment="1">
      <alignment horizontal="center"/>
    </xf>
    <xf numFmtId="10" fontId="0" fillId="4" borderId="13" xfId="2" applyNumberFormat="1" applyFont="1" applyFill="1" applyBorder="1" applyAlignment="1">
      <alignment horizontal="center"/>
    </xf>
    <xf numFmtId="10" fontId="0" fillId="4" borderId="19" xfId="2" applyNumberFormat="1" applyFont="1" applyFill="1" applyBorder="1" applyAlignment="1">
      <alignment horizontal="center"/>
    </xf>
    <xf numFmtId="0" fontId="0" fillId="4" borderId="13" xfId="0" applyFill="1" applyBorder="1" applyAlignment="1">
      <alignment horizontal="center" vertical="center"/>
    </xf>
    <xf numFmtId="4" fontId="6" fillId="0" borderId="2" xfId="0" applyNumberFormat="1" applyFont="1" applyBorder="1" applyAlignment="1">
      <alignment vertical="center"/>
    </xf>
    <xf numFmtId="167" fontId="0" fillId="0" borderId="0" xfId="0" applyNumberFormat="1"/>
    <xf numFmtId="165" fontId="5" fillId="0" borderId="2" xfId="1" applyNumberFormat="1" applyFont="1" applyFill="1" applyBorder="1" applyAlignment="1">
      <alignment horizontal="right" vertical="center" wrapText="1"/>
    </xf>
    <xf numFmtId="165" fontId="5" fillId="0" borderId="12" xfId="1" applyNumberFormat="1" applyFont="1" applyFill="1" applyBorder="1" applyAlignment="1">
      <alignment horizontal="right" vertical="center" wrapText="1"/>
    </xf>
    <xf numFmtId="165" fontId="5" fillId="2" borderId="10" xfId="1" applyNumberFormat="1" applyFont="1" applyFill="1" applyBorder="1" applyAlignment="1">
      <alignment horizontal="right" vertical="center" wrapText="1"/>
    </xf>
    <xf numFmtId="165" fontId="5" fillId="2" borderId="2" xfId="1" applyNumberFormat="1" applyFont="1" applyFill="1" applyBorder="1" applyAlignment="1">
      <alignment horizontal="right" vertical="center" wrapText="1"/>
    </xf>
    <xf numFmtId="165" fontId="13" fillId="0" borderId="2" xfId="1" applyNumberFormat="1" applyFont="1" applyBorder="1" applyAlignment="1">
      <alignment horizontal="center" vertical="center" wrapText="1"/>
    </xf>
    <xf numFmtId="165" fontId="4" fillId="2" borderId="20" xfId="1" applyNumberFormat="1" applyFont="1" applyFill="1" applyBorder="1" applyAlignment="1">
      <alignment horizontal="right" vertical="center" wrapText="1"/>
    </xf>
    <xf numFmtId="165" fontId="3" fillId="0" borderId="21" xfId="1" applyNumberFormat="1" applyFont="1" applyBorder="1" applyAlignment="1">
      <alignment horizontal="right" vertical="center" wrapText="1"/>
    </xf>
    <xf numFmtId="165" fontId="4" fillId="0" borderId="21" xfId="1" applyNumberFormat="1" applyFont="1" applyFill="1" applyBorder="1" applyAlignment="1">
      <alignment horizontal="right" vertical="center" wrapText="1"/>
    </xf>
    <xf numFmtId="165" fontId="4" fillId="2" borderId="22" xfId="1" applyNumberFormat="1" applyFont="1" applyFill="1" applyBorder="1" applyAlignment="1">
      <alignment horizontal="right" vertical="center" wrapText="1"/>
    </xf>
    <xf numFmtId="165" fontId="4" fillId="2" borderId="23" xfId="1" applyNumberFormat="1" applyFont="1" applyFill="1" applyBorder="1" applyAlignment="1">
      <alignment horizontal="right" vertical="center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40" fontId="12" fillId="2" borderId="22" xfId="0" applyNumberFormat="1" applyFont="1" applyFill="1" applyBorder="1" applyAlignment="1">
      <alignment horizontal="right" vertical="center" wrapText="1"/>
    </xf>
    <xf numFmtId="0" fontId="3" fillId="0" borderId="28" xfId="0" applyFont="1" applyBorder="1" applyAlignment="1">
      <alignment horizontal="center" vertical="center" wrapText="1"/>
    </xf>
    <xf numFmtId="10" fontId="3" fillId="0" borderId="21" xfId="2" applyNumberFormat="1" applyFont="1" applyBorder="1" applyAlignment="1">
      <alignment horizontal="center" vertical="center" wrapText="1"/>
    </xf>
    <xf numFmtId="166" fontId="3" fillId="0" borderId="21" xfId="2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" fontId="4" fillId="0" borderId="21" xfId="0" applyNumberFormat="1" applyFont="1" applyBorder="1" applyAlignment="1">
      <alignment horizontal="center" vertical="center" wrapText="1"/>
    </xf>
    <xf numFmtId="4" fontId="4" fillId="2" borderId="22" xfId="0" applyNumberFormat="1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left" vertical="center"/>
    </xf>
    <xf numFmtId="4" fontId="4" fillId="2" borderId="30" xfId="0" applyNumberFormat="1" applyFont="1" applyFill="1" applyBorder="1" applyAlignment="1">
      <alignment horizontal="center" vertical="center"/>
    </xf>
    <xf numFmtId="4" fontId="4" fillId="2" borderId="30" xfId="0" applyNumberFormat="1" applyFont="1" applyFill="1" applyBorder="1" applyAlignment="1">
      <alignment horizontal="center" vertical="center" wrapText="1"/>
    </xf>
    <xf numFmtId="4" fontId="4" fillId="2" borderId="23" xfId="0" applyNumberFormat="1" applyFont="1" applyFill="1" applyBorder="1" applyAlignment="1">
      <alignment horizontal="center" vertical="center" wrapText="1"/>
    </xf>
    <xf numFmtId="0" fontId="0" fillId="4" borderId="19" xfId="0" applyFill="1" applyBorder="1"/>
    <xf numFmtId="165" fontId="3" fillId="0" borderId="31" xfId="1" applyNumberFormat="1" applyFont="1" applyBorder="1" applyAlignment="1">
      <alignment horizontal="right" vertical="center" wrapText="1"/>
    </xf>
    <xf numFmtId="0" fontId="0" fillId="0" borderId="29" xfId="0" applyBorder="1"/>
    <xf numFmtId="0" fontId="0" fillId="0" borderId="30" xfId="0" applyBorder="1"/>
    <xf numFmtId="165" fontId="3" fillId="0" borderId="32" xfId="1" applyNumberFormat="1" applyFont="1" applyBorder="1" applyAlignment="1">
      <alignment horizontal="right" vertical="center" wrapText="1"/>
    </xf>
    <xf numFmtId="0" fontId="0" fillId="0" borderId="23" xfId="0" applyBorder="1"/>
    <xf numFmtId="165" fontId="3" fillId="0" borderId="2" xfId="0" applyNumberFormat="1" applyFont="1" applyBorder="1" applyAlignment="1">
      <alignment horizontal="right" vertical="center" wrapText="1"/>
    </xf>
    <xf numFmtId="165" fontId="3" fillId="0" borderId="33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/>
    </xf>
    <xf numFmtId="165" fontId="4" fillId="2" borderId="34" xfId="1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/>
    </xf>
    <xf numFmtId="165" fontId="4" fillId="0" borderId="13" xfId="0" quotePrefix="1" applyNumberFormat="1" applyFont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right" vertical="center" wrapText="1"/>
    </xf>
    <xf numFmtId="165" fontId="4" fillId="0" borderId="2" xfId="1" applyNumberFormat="1" applyFont="1" applyFill="1" applyBorder="1" applyAlignment="1">
      <alignment horizontal="right" vertical="center" wrapText="1"/>
    </xf>
    <xf numFmtId="40" fontId="4" fillId="2" borderId="9" xfId="0" applyNumberFormat="1" applyFont="1" applyFill="1" applyBorder="1" applyAlignment="1">
      <alignment horizontal="right" vertical="center" wrapText="1"/>
    </xf>
    <xf numFmtId="4" fontId="16" fillId="5" borderId="38" xfId="4" applyNumberFormat="1" applyFont="1" applyFill="1" applyBorder="1" applyAlignment="1">
      <alignment vertical="center" wrapText="1"/>
    </xf>
    <xf numFmtId="4" fontId="16" fillId="5" borderId="39" xfId="4" applyNumberFormat="1" applyFont="1" applyFill="1" applyBorder="1" applyAlignment="1">
      <alignment vertical="center" wrapText="1"/>
    </xf>
    <xf numFmtId="4" fontId="16" fillId="0" borderId="38" xfId="4" applyNumberFormat="1" applyFont="1" applyBorder="1" applyAlignment="1">
      <alignment vertical="center" wrapText="1"/>
    </xf>
    <xf numFmtId="4" fontId="16" fillId="0" borderId="39" xfId="4" applyNumberFormat="1" applyFont="1" applyBorder="1" applyAlignment="1">
      <alignment vertical="center" wrapText="1"/>
    </xf>
    <xf numFmtId="4" fontId="16" fillId="6" borderId="38" xfId="4" applyNumberFormat="1" applyFont="1" applyFill="1" applyBorder="1" applyAlignment="1">
      <alignment vertical="center" wrapText="1"/>
    </xf>
    <xf numFmtId="4" fontId="16" fillId="6" borderId="39" xfId="4" applyNumberFormat="1" applyFont="1" applyFill="1" applyBorder="1" applyAlignment="1">
      <alignment vertical="center" wrapText="1"/>
    </xf>
    <xf numFmtId="4" fontId="16" fillId="7" borderId="38" xfId="4" applyNumberFormat="1" applyFont="1" applyFill="1" applyBorder="1" applyAlignment="1">
      <alignment vertical="center" wrapText="1"/>
    </xf>
    <xf numFmtId="4" fontId="16" fillId="7" borderId="39" xfId="4" applyNumberFormat="1" applyFont="1" applyFill="1" applyBorder="1" applyAlignment="1">
      <alignment vertical="center" wrapText="1"/>
    </xf>
    <xf numFmtId="4" fontId="18" fillId="5" borderId="38" xfId="4" applyNumberFormat="1" applyFont="1" applyFill="1" applyBorder="1" applyAlignment="1">
      <alignment vertical="center" wrapText="1"/>
    </xf>
    <xf numFmtId="4" fontId="18" fillId="5" borderId="39" xfId="4" applyNumberFormat="1" applyFont="1" applyFill="1" applyBorder="1" applyAlignment="1">
      <alignment vertical="center" wrapText="1"/>
    </xf>
    <xf numFmtId="4" fontId="16" fillId="8" borderId="38" xfId="4" applyNumberFormat="1" applyFont="1" applyFill="1" applyBorder="1" applyAlignment="1">
      <alignment vertical="center" wrapText="1"/>
    </xf>
    <xf numFmtId="4" fontId="16" fillId="8" borderId="39" xfId="4" applyNumberFormat="1" applyFont="1" applyFill="1" applyBorder="1" applyAlignment="1">
      <alignment vertical="center" wrapText="1"/>
    </xf>
    <xf numFmtId="49" fontId="14" fillId="7" borderId="35" xfId="0" applyNumberFormat="1" applyFont="1" applyFill="1" applyBorder="1" applyAlignment="1">
      <alignment horizontal="center" vertical="center" wrapText="1"/>
    </xf>
    <xf numFmtId="49" fontId="14" fillId="7" borderId="36" xfId="0" applyNumberFormat="1" applyFont="1" applyFill="1" applyBorder="1" applyAlignment="1">
      <alignment horizontal="center" vertical="center" wrapText="1"/>
    </xf>
    <xf numFmtId="165" fontId="4" fillId="2" borderId="10" xfId="1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165" fontId="3" fillId="0" borderId="2" xfId="1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8" fillId="9" borderId="5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49" fontId="14" fillId="7" borderId="44" xfId="0" applyNumberFormat="1" applyFont="1" applyFill="1" applyBorder="1" applyAlignment="1">
      <alignment horizontal="center" vertical="center" wrapText="1"/>
    </xf>
    <xf numFmtId="49" fontId="17" fillId="0" borderId="44" xfId="0" applyNumberFormat="1" applyFont="1" applyBorder="1" applyAlignment="1">
      <alignment horizontal="center" vertical="center" wrapText="1"/>
    </xf>
    <xf numFmtId="49" fontId="17" fillId="0" borderId="45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4" fontId="16" fillId="0" borderId="43" xfId="4" applyNumberFormat="1" applyFont="1" applyBorder="1" applyAlignment="1">
      <alignment horizontal="center" vertical="center" wrapText="1"/>
    </xf>
    <xf numFmtId="49" fontId="14" fillId="5" borderId="44" xfId="0" applyNumberFormat="1" applyFont="1" applyFill="1" applyBorder="1" applyAlignment="1">
      <alignment horizontal="center" vertical="center" wrapText="1"/>
    </xf>
    <xf numFmtId="4" fontId="16" fillId="5" borderId="38" xfId="4" applyNumberFormat="1" applyFont="1" applyFill="1" applyBorder="1" applyAlignment="1">
      <alignment horizontal="center" vertical="center" wrapText="1"/>
    </xf>
    <xf numFmtId="4" fontId="16" fillId="0" borderId="38" xfId="4" applyNumberFormat="1" applyFont="1" applyBorder="1" applyAlignment="1">
      <alignment horizontal="center" vertical="center" wrapText="1"/>
    </xf>
    <xf numFmtId="49" fontId="14" fillId="6" borderId="44" xfId="0" applyNumberFormat="1" applyFont="1" applyFill="1" applyBorder="1" applyAlignment="1">
      <alignment horizontal="center" vertical="center" wrapText="1"/>
    </xf>
    <xf numFmtId="4" fontId="16" fillId="6" borderId="38" xfId="4" applyNumberFormat="1" applyFont="1" applyFill="1" applyBorder="1" applyAlignment="1">
      <alignment horizontal="center" vertical="center" wrapText="1"/>
    </xf>
    <xf numFmtId="4" fontId="16" fillId="7" borderId="38" xfId="4" applyNumberFormat="1" applyFont="1" applyFill="1" applyBorder="1" applyAlignment="1">
      <alignment horizontal="center" vertical="center" wrapText="1"/>
    </xf>
    <xf numFmtId="4" fontId="18" fillId="5" borderId="38" xfId="4" applyNumberFormat="1" applyFont="1" applyFill="1" applyBorder="1" applyAlignment="1">
      <alignment horizontal="center" vertical="center" wrapText="1"/>
    </xf>
    <xf numFmtId="49" fontId="14" fillId="8" borderId="44" xfId="0" applyNumberFormat="1" applyFont="1" applyFill="1" applyBorder="1" applyAlignment="1">
      <alignment horizontal="center" vertical="center" wrapText="1"/>
    </xf>
    <xf numFmtId="4" fontId="16" fillId="8" borderId="38" xfId="4" applyNumberFormat="1" applyFont="1" applyFill="1" applyBorder="1" applyAlignment="1">
      <alignment horizontal="center" vertical="center" wrapText="1"/>
    </xf>
    <xf numFmtId="4" fontId="16" fillId="0" borderId="46" xfId="4" applyNumberFormat="1" applyFont="1" applyBorder="1" applyAlignment="1">
      <alignment horizontal="center" vertical="center" wrapText="1"/>
    </xf>
    <xf numFmtId="40" fontId="4" fillId="2" borderId="9" xfId="0" applyNumberFormat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/>
    </xf>
    <xf numFmtId="4" fontId="16" fillId="0" borderId="47" xfId="4" applyNumberFormat="1" applyFont="1" applyBorder="1" applyAlignment="1">
      <alignment horizontal="center" vertical="center" wrapText="1"/>
    </xf>
    <xf numFmtId="4" fontId="16" fillId="5" borderId="35" xfId="4" applyNumberFormat="1" applyFont="1" applyFill="1" applyBorder="1" applyAlignment="1">
      <alignment horizontal="center" vertical="center" wrapText="1"/>
    </xf>
    <xf numFmtId="4" fontId="16" fillId="0" borderId="35" xfId="4" applyNumberFormat="1" applyFont="1" applyBorder="1" applyAlignment="1">
      <alignment horizontal="center" vertical="center" wrapText="1"/>
    </xf>
    <xf numFmtId="4" fontId="16" fillId="6" borderId="35" xfId="4" applyNumberFormat="1" applyFont="1" applyFill="1" applyBorder="1" applyAlignment="1">
      <alignment horizontal="center" vertical="center" wrapText="1"/>
    </xf>
    <xf numFmtId="4" fontId="16" fillId="7" borderId="35" xfId="4" applyNumberFormat="1" applyFont="1" applyFill="1" applyBorder="1" applyAlignment="1">
      <alignment horizontal="center" vertical="center" wrapText="1"/>
    </xf>
    <xf numFmtId="4" fontId="18" fillId="5" borderId="35" xfId="4" applyNumberFormat="1" applyFont="1" applyFill="1" applyBorder="1" applyAlignment="1">
      <alignment horizontal="center" vertical="center" wrapText="1"/>
    </xf>
    <xf numFmtId="4" fontId="16" fillId="8" borderId="35" xfId="4" applyNumberFormat="1" applyFont="1" applyFill="1" applyBorder="1" applyAlignment="1">
      <alignment horizontal="center" vertical="center" wrapText="1"/>
    </xf>
    <xf numFmtId="4" fontId="16" fillId="0" borderId="48" xfId="4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168" fontId="3" fillId="0" borderId="0" xfId="0" applyNumberFormat="1" applyFont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9" fontId="3" fillId="0" borderId="2" xfId="2" applyFont="1" applyBorder="1" applyAlignment="1">
      <alignment vertical="center"/>
    </xf>
    <xf numFmtId="9" fontId="19" fillId="0" borderId="2" xfId="2" applyFont="1" applyBorder="1" applyAlignment="1">
      <alignment vertical="center"/>
    </xf>
    <xf numFmtId="165" fontId="19" fillId="0" borderId="4" xfId="0" applyNumberFormat="1" applyFont="1" applyBorder="1" applyAlignment="1">
      <alignment horizontal="right" vertical="center"/>
    </xf>
    <xf numFmtId="49" fontId="20" fillId="0" borderId="44" xfId="0" applyNumberFormat="1" applyFont="1" applyBorder="1" applyAlignment="1">
      <alignment horizontal="center" vertical="center" wrapText="1"/>
    </xf>
    <xf numFmtId="4" fontId="20" fillId="0" borderId="38" xfId="4" applyNumberFormat="1" applyFont="1" applyBorder="1" applyAlignment="1">
      <alignment horizontal="center" vertical="center" wrapText="1"/>
    </xf>
    <xf numFmtId="4" fontId="20" fillId="0" borderId="35" xfId="4" applyNumberFormat="1" applyFont="1" applyBorder="1" applyAlignment="1">
      <alignment horizontal="center" vertical="center" wrapText="1"/>
    </xf>
    <xf numFmtId="165" fontId="19" fillId="0" borderId="5" xfId="0" applyNumberFormat="1" applyFont="1" applyBorder="1" applyAlignment="1">
      <alignment horizontal="right" vertical="center"/>
    </xf>
    <xf numFmtId="165" fontId="19" fillId="0" borderId="6" xfId="0" applyNumberFormat="1" applyFont="1" applyBorder="1" applyAlignment="1">
      <alignment horizontal="right" vertical="center"/>
    </xf>
    <xf numFmtId="10" fontId="21" fillId="11" borderId="0" xfId="2" applyNumberFormat="1" applyFont="1" applyFill="1" applyAlignment="1">
      <alignment horizontal="center" vertical="center"/>
    </xf>
    <xf numFmtId="4" fontId="4" fillId="2" borderId="27" xfId="0" applyNumberFormat="1" applyFont="1" applyFill="1" applyBorder="1" applyAlignment="1">
      <alignment horizontal="left" vertical="center" wrapText="1"/>
    </xf>
    <xf numFmtId="4" fontId="4" fillId="2" borderId="9" xfId="0" applyNumberFormat="1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0" fontId="9" fillId="2" borderId="27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4" fontId="9" fillId="2" borderId="27" xfId="0" applyNumberFormat="1" applyFont="1" applyFill="1" applyBorder="1" applyAlignment="1">
      <alignment horizontal="left" vertical="center" wrapText="1"/>
    </xf>
    <xf numFmtId="4" fontId="9" fillId="2" borderId="9" xfId="0" applyNumberFormat="1" applyFont="1" applyFill="1" applyBorder="1" applyAlignment="1">
      <alignment horizontal="left" vertical="center" wrapText="1"/>
    </xf>
    <xf numFmtId="4" fontId="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4" fillId="7" borderId="35" xfId="0" applyNumberFormat="1" applyFont="1" applyFill="1" applyBorder="1" applyAlignment="1">
      <alignment horizontal="left" vertical="center" wrapText="1"/>
    </xf>
    <xf numFmtId="49" fontId="14" fillId="7" borderId="36" xfId="0" applyNumberFormat="1" applyFont="1" applyFill="1" applyBorder="1" applyAlignment="1">
      <alignment horizontal="left" vertical="center" wrapText="1"/>
    </xf>
    <xf numFmtId="49" fontId="14" fillId="7" borderId="37" xfId="0" applyNumberFormat="1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/>
    </xf>
    <xf numFmtId="49" fontId="17" fillId="0" borderId="36" xfId="0" applyNumberFormat="1" applyFont="1" applyBorder="1" applyAlignment="1">
      <alignment horizontal="left" vertical="center" wrapText="1"/>
    </xf>
    <xf numFmtId="49" fontId="17" fillId="0" borderId="37" xfId="0" applyNumberFormat="1" applyFont="1" applyBorder="1" applyAlignment="1">
      <alignment horizontal="left" vertical="center" wrapText="1"/>
    </xf>
    <xf numFmtId="49" fontId="14" fillId="5" borderId="35" xfId="0" applyNumberFormat="1" applyFont="1" applyFill="1" applyBorder="1" applyAlignment="1">
      <alignment horizontal="left" vertical="center" wrapText="1"/>
    </xf>
    <xf numFmtId="49" fontId="14" fillId="5" borderId="36" xfId="0" applyNumberFormat="1" applyFont="1" applyFill="1" applyBorder="1" applyAlignment="1">
      <alignment horizontal="left" vertical="center" wrapText="1"/>
    </xf>
    <xf numFmtId="49" fontId="14" fillId="5" borderId="37" xfId="0" applyNumberFormat="1" applyFont="1" applyFill="1" applyBorder="1" applyAlignment="1">
      <alignment horizontal="left" vertical="center" wrapText="1"/>
    </xf>
    <xf numFmtId="49" fontId="14" fillId="8" borderId="35" xfId="0" applyNumberFormat="1" applyFont="1" applyFill="1" applyBorder="1" applyAlignment="1">
      <alignment horizontal="left" vertical="center" wrapText="1"/>
    </xf>
    <xf numFmtId="49" fontId="14" fillId="8" borderId="36" xfId="0" applyNumberFormat="1" applyFont="1" applyFill="1" applyBorder="1" applyAlignment="1">
      <alignment horizontal="left" vertical="center" wrapText="1"/>
    </xf>
    <xf numFmtId="49" fontId="14" fillId="8" borderId="37" xfId="0" applyNumberFormat="1" applyFont="1" applyFill="1" applyBorder="1" applyAlignment="1">
      <alignment horizontal="left" vertical="center" wrapText="1"/>
    </xf>
    <xf numFmtId="49" fontId="14" fillId="6" borderId="35" xfId="0" applyNumberFormat="1" applyFont="1" applyFill="1" applyBorder="1" applyAlignment="1">
      <alignment horizontal="left" vertical="center" wrapText="1"/>
    </xf>
    <xf numFmtId="49" fontId="14" fillId="6" borderId="36" xfId="0" applyNumberFormat="1" applyFont="1" applyFill="1" applyBorder="1" applyAlignment="1">
      <alignment horizontal="left" vertical="center" wrapText="1"/>
    </xf>
    <xf numFmtId="49" fontId="14" fillId="6" borderId="37" xfId="0" applyNumberFormat="1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49" fontId="17" fillId="0" borderId="35" xfId="0" applyNumberFormat="1" applyFont="1" applyBorder="1" applyAlignment="1">
      <alignment horizontal="center" vertical="center" wrapText="1"/>
    </xf>
    <xf numFmtId="49" fontId="17" fillId="0" borderId="36" xfId="0" applyNumberFormat="1" applyFont="1" applyBorder="1" applyAlignment="1">
      <alignment horizontal="center" vertical="center" wrapText="1"/>
    </xf>
    <xf numFmtId="49" fontId="14" fillId="7" borderId="35" xfId="0" applyNumberFormat="1" applyFont="1" applyFill="1" applyBorder="1" applyAlignment="1">
      <alignment horizontal="center" vertical="center" wrapText="1"/>
    </xf>
    <xf numFmtId="49" fontId="14" fillId="7" borderId="36" xfId="0" applyNumberFormat="1" applyFont="1" applyFill="1" applyBorder="1" applyAlignment="1">
      <alignment horizontal="center" vertical="center" wrapText="1"/>
    </xf>
    <xf numFmtId="0" fontId="19" fillId="0" borderId="4" xfId="0" quotePrefix="1" applyFont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165" fontId="19" fillId="0" borderId="4" xfId="1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49" fontId="20" fillId="0" borderId="35" xfId="0" applyNumberFormat="1" applyFont="1" applyBorder="1" applyAlignment="1">
      <alignment horizontal="left" vertical="center" wrapText="1"/>
    </xf>
    <xf numFmtId="49" fontId="20" fillId="0" borderId="36" xfId="0" applyNumberFormat="1" applyFont="1" applyBorder="1" applyAlignment="1">
      <alignment horizontal="left" vertical="center" wrapText="1"/>
    </xf>
    <xf numFmtId="4" fontId="19" fillId="0" borderId="2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22" fillId="0" borderId="4" xfId="1" applyNumberFormat="1" applyFont="1" applyFill="1" applyBorder="1" applyAlignment="1">
      <alignment horizontal="right" vertical="center"/>
    </xf>
    <xf numFmtId="0" fontId="19" fillId="0" borderId="5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165" fontId="22" fillId="0" borderId="5" xfId="1" applyNumberFormat="1" applyFont="1" applyFill="1" applyBorder="1" applyAlignment="1">
      <alignment horizontal="right" vertical="center"/>
    </xf>
    <xf numFmtId="0" fontId="19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165" fontId="22" fillId="0" borderId="6" xfId="1" applyNumberFormat="1" applyFont="1" applyFill="1" applyBorder="1" applyAlignment="1">
      <alignment horizontal="right" vertical="center"/>
    </xf>
    <xf numFmtId="0" fontId="19" fillId="0" borderId="5" xfId="0" quotePrefix="1" applyFont="1" applyBorder="1" applyAlignment="1">
      <alignment horizontal="left" vertical="center"/>
    </xf>
    <xf numFmtId="4" fontId="19" fillId="0" borderId="5" xfId="0" applyNumberFormat="1" applyFont="1" applyBorder="1" applyAlignment="1">
      <alignment horizontal="center" vertical="center"/>
    </xf>
    <xf numFmtId="165" fontId="19" fillId="0" borderId="5" xfId="1" applyNumberFormat="1" applyFont="1" applyFill="1" applyBorder="1" applyAlignment="1">
      <alignment horizontal="right" vertical="center"/>
    </xf>
    <xf numFmtId="4" fontId="19" fillId="0" borderId="4" xfId="0" applyNumberFormat="1" applyFont="1" applyBorder="1" applyAlignment="1">
      <alignment horizontal="center" vertical="center"/>
    </xf>
    <xf numFmtId="0" fontId="19" fillId="0" borderId="6" xfId="0" quotePrefix="1" applyFont="1" applyBorder="1" applyAlignment="1">
      <alignment horizontal="left" vertical="center"/>
    </xf>
    <xf numFmtId="4" fontId="19" fillId="0" borderId="6" xfId="0" applyNumberFormat="1" applyFont="1" applyBorder="1" applyAlignment="1">
      <alignment horizontal="center" vertical="center"/>
    </xf>
    <xf numFmtId="165" fontId="19" fillId="0" borderId="6" xfId="1" applyNumberFormat="1" applyFont="1" applyFill="1" applyBorder="1" applyAlignment="1">
      <alignment horizontal="right" vertical="center"/>
    </xf>
    <xf numFmtId="169" fontId="19" fillId="0" borderId="2" xfId="2" applyNumberFormat="1" applyFont="1" applyBorder="1" applyAlignment="1">
      <alignment vertical="center"/>
    </xf>
    <xf numFmtId="165" fontId="19" fillId="0" borderId="5" xfId="1" applyNumberFormat="1" applyFont="1" applyBorder="1" applyAlignment="1">
      <alignment horizontal="right" vertical="center"/>
    </xf>
    <xf numFmtId="0" fontId="19" fillId="0" borderId="7" xfId="0" quotePrefix="1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 wrapText="1"/>
    </xf>
    <xf numFmtId="4" fontId="19" fillId="0" borderId="7" xfId="0" applyNumberFormat="1" applyFont="1" applyBorder="1" applyAlignment="1">
      <alignment horizontal="center" vertical="center"/>
    </xf>
    <xf numFmtId="165" fontId="19" fillId="0" borderId="7" xfId="0" applyNumberFormat="1" applyFont="1" applyBorder="1" applyAlignment="1">
      <alignment horizontal="right" vertical="center"/>
    </xf>
    <xf numFmtId="165" fontId="19" fillId="0" borderId="7" xfId="1" applyNumberFormat="1" applyFont="1" applyFill="1" applyBorder="1" applyAlignment="1">
      <alignment horizontal="right" vertical="center"/>
    </xf>
  </cellXfs>
  <cellStyles count="5">
    <cellStyle name="Millares" xfId="1" builtinId="3"/>
    <cellStyle name="Normal" xfId="0" builtinId="0"/>
    <cellStyle name="Normal 10 3 3" xfId="4" xr:uid="{90C5084C-019F-4136-957E-8C8071044FF9}"/>
    <cellStyle name="Normal 3" xfId="3" xr:uid="{2DBC9AFF-9511-46D4-9D18-5C989538561D}"/>
    <cellStyle name="Porcentaje" xfId="2" builtinId="5"/>
  </cellStyles>
  <dxfs count="9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theme" Target="theme/theme1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styles" Target="styles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590856</xdr:colOff>
      <xdr:row>2</xdr:row>
      <xdr:rowOff>17930</xdr:rowOff>
    </xdr:from>
    <xdr:to>
      <xdr:col>7</xdr:col>
      <xdr:colOff>1045348</xdr:colOff>
      <xdr:row>6</xdr:row>
      <xdr:rowOff>121589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074A30-F099-4D8B-9507-9CB49BC21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91906" y="398930"/>
          <a:ext cx="1568917" cy="8751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590856</xdr:colOff>
      <xdr:row>2</xdr:row>
      <xdr:rowOff>17930</xdr:rowOff>
    </xdr:from>
    <xdr:to>
      <xdr:col>7</xdr:col>
      <xdr:colOff>1045348</xdr:colOff>
      <xdr:row>6</xdr:row>
      <xdr:rowOff>121589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92632A-95CA-446B-8B14-26E0CD0A7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91906" y="398930"/>
          <a:ext cx="1568917" cy="8751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rge\Comparto\Aguaytia\supervision\Valorizacion\Contratista\Val%2001%20Mayo%202003\Valorizacion\Javier%20JIMENEZ\VALORIZACIONES\BITU\C00-V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jamin\e\Aguaytia\supervision\Valorizacion\Contratista\Val%2001%20Mayo%202003\Valorizacion\Javier%20JIMENEZ\VALORIZACIONES\BITU\REST-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jamin\e\Aguaytia\supervision\Valorizacion\Contratista\Val%2001%20Mayo%202003\Valorizacion\Javier%20JIMENEZ\VALORIZACIONES\BITU\C00-V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tama\dem-006-06\P%20Mantilla\Construcci&#243;n\Proyectos\7563%20Camisea%20-%20Malvinas%20&amp;%20Pagoreni\MTOs\Civil\Cantidades%20revizadas%2020050301\7563_310_POC1_1_TIPIE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ruzado\expediente%20adicional%2003\Aguaytia\supervision\Valorizacion\Contratista\Val%2001%20Mayo%202003\Valorizacion\Javier%20JIMENEZ\VALORIZACIONES\BITU\C00-V2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\CARRET%20OBSERV%20juanjui\Documents%20and%20Settings\use\Escritorio\METRADOS%20INTEROCEANICA\EXP-233-290+400\700%20TRANSPORTES\MOORE%20DEFINITIVO\METRADOS\200\02.01.00-02.06.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consa\data\PROYECTO\ENPROCES\DEP-PROY.02\AIJA.PSE\CONCURSO\DATOS.MEM\AIJA-II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\CARRET%20OBSERV%20juanjui\Documents%20and%20Settings\Administrador\Escritorio\TRAMOI%20HUARI-SANLUIS\EXPLANAC\202.EXCAVACION%20A-B-C%20110-17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MEGA_CJ\CAJAMARCA_99\AGOSTO_1999\LAMBDA_LL\LA_LIBERTAD_99\JUNIO_1999\Flujo%20Energia%20990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ND981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TRES%20EJES-BI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CAR\Izcuchaca%20-%20Huancavelica\Aguaytia\supervision\Valorizacion\Contratista\Val%2001%20Mayo%202003\Valorizacion\Javier%20JIMENEZ\VALORIZACIONES\BITU\REST-1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tama\dem-006-06\P%20Mantilla\Construcci&#243;n\Proyectos\7563%20Camisea%20-%20Malvinas%20&amp;%20Pagoreni\MTOs\Civil\Cantidades%20revizadas%2020050301\7563_340_POC1_1_TIPIE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CAR\Izcuchaca%20-%20Huancavelica\Aguaytia\supervision\Valorizacion\Contratista\Val%2001%20Mayo%202003\Valorizacion\Javier%20JIMENEZ\VALORIZACIONES\BITU\C00-V2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guaytia\supervision\Valorizacion\Contratista\Val%2001%20Mayo%202003\Valorizacion\Javier%20JIMENEZ\VALORIZACIONES\BITU\C00-V2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GUAYTIA\AG%20CD2\Val%20Contratista\Contratista\Val%2008%20Diciembre2003\Valorizacion%20Corregida\Aguaytia\supervision\Valorizacion\Contratista\Val%2001%20Mayo%202003\Valorizacion\Javier%20JIMENEZ\VALORIZACIONES\BITU\C00-V2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Users/CIRO/Desktop/JRC-SANTANDER/VALORIZACION/WINDOWS/TEMP/AVANCE%20UNIDAD%20MOROCOCHA%20JULIO%2020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mmercial\PO%20&amp;%20Ctc%20AgencyPayments\B%20PO%20%20HO%20Status%20Report\DAILY%20REPORTS\25177%20PO%20BLANKET%20JAN0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Users/CIRO/Desktop/JRC-SANTANDER/VALORIZACION/WINDOWS/TEMP/PRODUCCION-ROTURA%20JULIO%20200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mo%20III\Val%20Set%202001\%20Vac%20-23%20-%20Ago%2001\vac%20-21%20-%20Jun%2001\VAC-2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001wd0020\P-7563%20MALVINAS%20PLANT%20EXPANSION%20-%20PERU\Cantidades%20de%20obra\OOCC\Actualizacion%20de%20cantidades\7563_375_POC1_TIPI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001wd0020\P-7563%20MALVINAS%20PLANT%20EXPANSION%20-%20PERU\Cantidades%20de%20obra\OOCC\Actualizacion%20de%20cantidades\7563_390_POC1_1_TIPIE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001wd0020\P-7563%20MALVINAS%20PLANT%20EXPANSION%20-%20PERU\Cantidades%20de%20obra\OOCC\Actualizacion%20de%20cantidades\7563_Sala%20El&#233;ct_POC1_TIPIE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icinatecnica\documentos%20oficina%20tecnica\Archivos%20de%20programa\TRABAJO\EXCEL\INFORMES\l-p-n&#176;1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001wd0020\P-7563%20MALVINAS%20PLANT%20EXPANSION%20-%20PERU\Cantidades%20de%20obra\OOCC\Actualizacion%20de%20cantidades\7563_PAG%20A_POC1_TIPIE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001wd0020\P-7563%20MALVINAS%20PLANT%20EXPANSION%20-%20PERU\Cantidades%20de%20obra\OOCC\Actualizacion%20de%20cantidades\7563_460_POC1_1_TIPI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001wd0020\P-7563%20MALVINAS%20PLANT%20EXPANSION%20-%20PERU\Cantidades%20de%20obra\OOCC\Actualizacion%20de%20cantidades\7563_451_POC1_TIPI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tama\dem-006-06\01%20Presupuestos\Petroquimica\2006\DEM-006-06%20EPC%2011\01%20Presupuesto\08%20Ppto%20Obras%20Civiles\7563_340_POC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900EEA8\SASOL%20Breackdown%20Rev.21Aug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MOORE%20DEFINITIVO/METRADOS/200/02.01.00-02.06.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My%20Documents/SASOL%20QATAR/SASOL%20Rev.21Aug/SASOL%20Breackdown%20Rev.21Aug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chivos%20de%20programa\TRABAJO\EXCEL\INFORMES\l-p-n&#176;16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001wd0020\P-7563%20MALVINAS%20PLANT%20EXPANSION%20-%20PERU\Cantidades%20de%20obra\OOCC\Actualizacion%20de%20cantidades\7563_465_POC1_1_TIPIE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001wd0020\P-7563%20MALVINAS%20PLANT%20EXPANSION%20-%20PERU\Cantidades%20de%20obra\OOCC\Actualizacion%20de%20cantidades\7563_410_POC1_1_TIPIE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ruzado\expediente%20adicional%2003\Aguaytia\supervision\Valorizacion\Contratista\Val%2001%20Mayo%202003\Valorizacion\Javier%20JIMENEZ\VALORIZACIONES\BITU\REST-1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001wd0020\P-7563%20MALVINAS%20PLANT%20EXPANSION%20-%20PERU\Cantidades%20de%20obra\OOCC\Actualizacion%20de%20cantidades\7563_430_POC1_1_TIPIE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DUBERLI/PRESUPUESTO/OHLA/Presupuesto%20EDI%20A3%20-%20Rev%206%20V0%20.%20Costo%20Previo%20-%20Original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ownloads/400197-OHL001-501-XX-RD-QS-000011-R06/EDITABLES%20PRESUPUESTO/Presupuesto%20EDI%20A3%20-%20Rev%206%20V0.xlsm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tama\dem-006-06\P%20Mantilla\Construcci&#243;n\Proyectos\7563%20Camisea%20-%20Malvinas%20&amp;%20Pagoreni\MTOs\Civil\Cantidades%20revizadas%2020050301\7563_370_POC1_TIPIE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tama\dem-006-06\01%20Presupuestos\Petroquimica\2006\DEM-006-06%20EPC%2011\01%20Presupuesto\08%20Ppto%20Obras%20Civiles\7563_310_POC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001wd0020\P-7563%20MALVINAS%20PLANT%20EXPANSION%20-%20PERU\Cantidades%20de%20obra\OOCC\Actualizacion%20de%20cantidades\7563_360_POC1_1_TIPIE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tama\dem-006-06\P%20Mantilla\Construcci&#243;n\Proyectos\7563%20Camisea%20-%20Malvinas%20&amp;%20Pagoreni\MTOs\Civil\Cantidades%20revizadas%2020050301\7563_2a%20ETAPA_POC1_G&amp;M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rge\Comparto\Aguaytia\supervision\Valorizacion\Contratista\Val%2001%20Mayo%202003\Valorizacion\Javier%20JIMENEZ\VALORIZACIONES\BITU\REST-1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001wd0020\P-7563%20MALVINAS%20PLANT%20EXPANSION%20-%20PERU\Cantidades%20de%20obra\OOCC\Actualizacion%20de%20cantidades\7563_415_POC1_1_TIPIE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Users/usuario/Documents/lista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TMC 292+426 AA"/>
      <sheetName val="300 - 303.720"/>
      <sheetName val="fases"/>
      <sheetName val="DATOS"/>
      <sheetName val="TMC_ENC. C-A"/>
      <sheetName val="SUST_CAJA"/>
      <sheetName val="SUST_ALERO"/>
      <sheetName val="Proyeccion Equipos Cosapi"/>
      <sheetName val="Base"/>
      <sheetName val="Control_Diario"/>
      <sheetName val="Comp3"/>
      <sheetName val="Comp2"/>
      <sheetName val="Comp"/>
      <sheetName val="Hoja3"/>
      <sheetName val="Valoriz"/>
      <sheetName val="Sustento_Val"/>
      <sheetName val="Histograma"/>
      <sheetName val="Días Mes"/>
      <sheetName val="Fecha"/>
      <sheetName val="TC"/>
      <sheetName val="RO"/>
      <sheetName val="Horometros"/>
      <sheetName val="7422CW00"/>
      <sheetName val="Tablas"/>
      <sheetName val="P_S"/>
      <sheetName val="Directo_P_N"/>
      <sheetName val="Directo_P_S"/>
      <sheetName val="Directo_R_P"/>
      <sheetName val="P_N"/>
      <sheetName val="P_S1"/>
      <sheetName val="R_P"/>
      <sheetName val="P_N1"/>
      <sheetName val="R_P1"/>
      <sheetName val="Cronograma_Total_EQObra_"/>
      <sheetName val="Limit_ACC_A"/>
      <sheetName val="Transporte_Emboquillado"/>
      <sheetName val="Producción SC"/>
      <sheetName val="COSREF"/>
      <sheetName val="Sheet1"/>
      <sheetName val="C00-V21"/>
      <sheetName val="OP079907"/>
      <sheetName val="LIMA-CANTA"/>
      <sheetName val="MAC 2"/>
      <sheetName val="02.02.05.Venta"/>
      <sheetName val="Metrados-Situacion3"/>
      <sheetName val="Metrados-Situacion3.1"/>
      <sheetName val="Metrados-Situación3"/>
      <sheetName val="Metrados-Situación3 (SinTR5)"/>
      <sheetName val="ABC"/>
      <sheetName val="MAC"/>
      <sheetName val="Insumos"/>
      <sheetName val="SubAnalisis"/>
      <sheetName val="02.01.01"/>
      <sheetName val="02.01.02"/>
      <sheetName val="02.01.03"/>
      <sheetName val="02.01.04"/>
      <sheetName val="02.01.05"/>
      <sheetName val="02.01.06"/>
      <sheetName val="02.01.07"/>
      <sheetName val="02.01.08"/>
      <sheetName val="02.02.01"/>
      <sheetName val="02.02.02"/>
      <sheetName val="02.02.02.1"/>
      <sheetName val="02.02.03"/>
      <sheetName val="02.02.04"/>
      <sheetName val="02.02.05"/>
      <sheetName val="02.03.01"/>
      <sheetName val="02.03.02"/>
      <sheetName val="02.03.03"/>
      <sheetName val="02.03.04"/>
      <sheetName val="02.03.06"/>
      <sheetName val="02.03.07"/>
      <sheetName val="03.02.02.11"/>
      <sheetName val="03.02.02.11.1"/>
      <sheetName val="03.01.01.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03"/>
      <sheetName val="F-04"/>
      <sheetName val="F-05"/>
      <sheetName val="DATOS"/>
      <sheetName val=""/>
      <sheetName val="EXP"/>
      <sheetName val="GRÁFICA C MICRO FINANC"/>
      <sheetName val="niveles"/>
      <sheetName val="basedesc"/>
      <sheetName val="descr. resumen"/>
      <sheetName val="GRÁFICA_C_MICRO_FINANC"/>
      <sheetName val="descr__resumen"/>
      <sheetName val="STRSUMM0"/>
      <sheetName val="LIMA-CANTA"/>
      <sheetName val="Etiquetas"/>
      <sheetName val="Avance financiero"/>
      <sheetName val="RES,MET,ADI1"/>
      <sheetName val="REST-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LIMA-CANTA"/>
      <sheetName val="TMC 292+426 AA"/>
      <sheetName val="DATOS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P_S"/>
      <sheetName val="Directo_P_N"/>
      <sheetName val="Directo_P_S"/>
      <sheetName val="Directo_R_P"/>
      <sheetName val="P_N"/>
      <sheetName val="P_S1"/>
      <sheetName val="R_P"/>
      <sheetName val="P_N1"/>
      <sheetName val="R_P1"/>
      <sheetName val="Cronograma_Total_EQObra_"/>
      <sheetName val="7422CW00"/>
      <sheetName val="Limit_ACC_A"/>
      <sheetName val="IISS"/>
      <sheetName val="Producción SC"/>
      <sheetName val="COSREF"/>
      <sheetName val="Sheet1"/>
      <sheetName val="calc_alim_1"/>
      <sheetName val="Detalle"/>
      <sheetName val="MAC 2"/>
      <sheetName val="02.02.05.Venta"/>
      <sheetName val="Metrados-Situacion3"/>
      <sheetName val="Metrados-Situacion3.1"/>
      <sheetName val="Metrados-Situación3"/>
      <sheetName val="Metrados-Situación3 (SinTR5)"/>
      <sheetName val="ABC"/>
      <sheetName val="MAC"/>
      <sheetName val="Insumos"/>
      <sheetName val="SubAnalisis"/>
      <sheetName val="02.01.01"/>
      <sheetName val="02.01.02"/>
      <sheetName val="02.01.03"/>
      <sheetName val="02.01.04"/>
      <sheetName val="02.01.05"/>
      <sheetName val="02.01.06"/>
      <sheetName val="02.01.07"/>
      <sheetName val="02.01.08"/>
      <sheetName val="02.02.01"/>
      <sheetName val="02.02.02"/>
      <sheetName val="02.02.02.1"/>
      <sheetName val="02.02.03"/>
      <sheetName val="02.02.04"/>
      <sheetName val="02.02.05"/>
      <sheetName val="02.03.01"/>
      <sheetName val="02.03.02"/>
      <sheetName val="02.03.03"/>
      <sheetName val="02.03.04"/>
      <sheetName val="02.03.06"/>
      <sheetName val="02.03.07"/>
      <sheetName val="03.02.02.11"/>
      <sheetName val="03.02.02.11.1"/>
      <sheetName val="03.01.01.07"/>
      <sheetName val="Transporte_Emboquillado"/>
      <sheetName val="300 - 303.7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Listas"/>
      <sheetName val="Leyenda"/>
      <sheetName val="LOG"/>
      <sheetName val="Previsto TESUM"/>
      <sheetName val="Previsto_TESUM"/>
      <sheetName val="J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DATOS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Alcant "/>
      <sheetName val="Alcant r01"/>
      <sheetName val="Muros-CVA"/>
      <sheetName val="Muros r01"/>
      <sheetName val="Subdrén"/>
      <sheetName val="Reub. Canal"/>
      <sheetName val="Cun Trian R T1"/>
      <sheetName val="Cruce Vehicular"/>
      <sheetName val="Bordillos"/>
      <sheetName val="Zanja drenaje"/>
      <sheetName val="II.3"/>
      <sheetName val="P_S"/>
      <sheetName val="Directo_P_N"/>
      <sheetName val="Directo_P_S"/>
      <sheetName val="Directo_R_P"/>
      <sheetName val="P_N"/>
      <sheetName val="P_S1"/>
      <sheetName val="R_P"/>
      <sheetName val="P_N1"/>
      <sheetName val="R_P1"/>
      <sheetName val="Cronograma_Total_EQObra_"/>
      <sheetName val="Limit_ACC_A"/>
      <sheetName val="calc_alim_1"/>
      <sheetName val="7422CW00"/>
      <sheetName val="Detalle"/>
      <sheetName val="IISS"/>
      <sheetName val="Producción SC"/>
      <sheetName val="COSREF"/>
      <sheetName val="Sheet1"/>
      <sheetName val="TMC 292+426 AA"/>
      <sheetName val="300 - 303.720"/>
      <sheetName val="Transporte_Emboquillado"/>
      <sheetName val="LIMA-CANTA"/>
      <sheetName val="MAC 2"/>
      <sheetName val="02.02.05.Venta"/>
      <sheetName val="Metrados-Situacion3"/>
      <sheetName val="Metrados-Situacion3.1"/>
      <sheetName val="Metrados-Situación3"/>
      <sheetName val="Metrados-Situación3 (SinTR5)"/>
      <sheetName val="ABC"/>
      <sheetName val="MAC"/>
      <sheetName val="Insumos"/>
      <sheetName val="SubAnalisis"/>
      <sheetName val="02.01.01"/>
      <sheetName val="02.01.02"/>
      <sheetName val="02.01.03"/>
      <sheetName val="02.01.04"/>
      <sheetName val="02.01.05"/>
      <sheetName val="02.01.06"/>
      <sheetName val="02.01.07"/>
      <sheetName val="02.01.08"/>
      <sheetName val="02.02.01"/>
      <sheetName val="02.02.02"/>
      <sheetName val="02.02.02.1"/>
      <sheetName val="02.02.03"/>
      <sheetName val="02.02.04"/>
      <sheetName val="02.02.05"/>
      <sheetName val="02.03.01"/>
      <sheetName val="02.03.02"/>
      <sheetName val="02.03.03"/>
      <sheetName val="02.03.04"/>
      <sheetName val="02.03.06"/>
      <sheetName val="02.03.07"/>
      <sheetName val="03.02.02.11"/>
      <sheetName val="03.02.02.11.1"/>
      <sheetName val="03.01.01.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  <sheetName val="DMEs"/>
      <sheetName val="300 - 303.720"/>
      <sheetName val="xxx.Nomb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"/>
      <sheetName val="Proyecciones"/>
      <sheetName val="social"/>
      <sheetName val="RESUMEN RO"/>
      <sheetName val="ANALISIS VENTAS"/>
      <sheetName val="2 TUCARI"/>
      <sheetName val="8  VOTORANTIN 501"/>
      <sheetName val="CALENDARIO"/>
      <sheetName val="Base"/>
      <sheetName val="ENTR_F"/>
      <sheetName val="Identificación Cargas _Anexo 4_"/>
      <sheetName val="3_1"/>
      <sheetName val="DATOS DE CAMPO"/>
      <sheetName val="STRUCT"/>
      <sheetName val="#¡REF"/>
      <sheetName val="Fundacion"/>
      <sheetName val="CANT.UNITARIAS"/>
      <sheetName val="CuadroIyII"/>
      <sheetName val="Presupuesto"/>
      <sheetName val="Hoja1"/>
      <sheetName val="Consun Energ_ _Anexo_5_2_5_"/>
      <sheetName val="Costos Alt2"/>
      <sheetName val="CIVIL"/>
      <sheetName val="AnexoVI"/>
      <sheetName val="cantidades"/>
      <sheetName val="A"/>
      <sheetName val="DATOS"/>
      <sheetName val="REV3"/>
      <sheetName val="FlujoTJ"/>
      <sheetName val="Limit_ACC_A"/>
      <sheetName val="Tipo de Cambio"/>
      <sheetName val="Quantity"/>
      <sheetName val="J"/>
      <sheetName val="Attach 4-18"/>
      <sheetName val="07"/>
      <sheetName val="Esc"/>
      <sheetName val="08"/>
      <sheetName val="054"/>
      <sheetName val="01"/>
      <sheetName val="Resumen por Colaborador"/>
      <sheetName val="Res"/>
      <sheetName val="Eje_1"/>
      <sheetName val="MDV_1"/>
      <sheetName val="Eje_2"/>
      <sheetName val="MDV_2"/>
      <sheetName val="Eje_3"/>
      <sheetName val="MDV_3"/>
      <sheetName val="Estados"/>
      <sheetName val="Etapas"/>
      <sheetName val="RESUMEN_RO"/>
      <sheetName val="ANALISIS_VENTAS"/>
      <sheetName val="2_TUCARI"/>
      <sheetName val="8__VOTORANTIN_501"/>
      <sheetName val="Identificación_Cargas__Anexo_4_"/>
      <sheetName val="DATOS_DE_CAMPO"/>
      <sheetName val="CANT_UNITARIAS"/>
      <sheetName val="Consun_Energ___Anexo_5_2_5_"/>
      <sheetName val="Costos_Alt2"/>
      <sheetName val="Resumen_por_Colaborador"/>
      <sheetName val="RESUMEN_RO1"/>
      <sheetName val="ANALISIS_VENTAS1"/>
      <sheetName val="2_TUCARI1"/>
      <sheetName val="8__VOTORANTIN_5011"/>
      <sheetName val="Identificación_Cargas__Anexo_41"/>
      <sheetName val="DATOS_DE_CAMPO1"/>
      <sheetName val="CANT_UNITARIAS1"/>
      <sheetName val="Consun_Energ___Anexo_5_2_5_1"/>
      <sheetName val="Costos_Alt21"/>
      <sheetName val="Resumen_por_Colaborador1"/>
      <sheetName val=""/>
      <sheetName val="AIJA-II"/>
      <sheetName val="Menu Desplegable"/>
      <sheetName val="LISTA DE DATOS"/>
      <sheetName val="Recursos"/>
      <sheetName val="LIMA-CANTA"/>
      <sheetName val="Fig 4-14"/>
      <sheetName val="Fig 5-17"/>
      <sheetName val="MFT TOC"/>
      <sheetName val="Indice"/>
      <sheetName val="1. Resúmen Ejecutivo"/>
      <sheetName val="2. Curva S - BL 00 Rev 0"/>
      <sheetName val="3. Progress LB0"/>
      <sheetName val="4. Milestone"/>
      <sheetName val="5. 3WLA"/>
      <sheetName val="6. PPC "/>
      <sheetName val="5. 3WLA (2)"/>
      <sheetName val="Resumen"/>
      <sheetName val="7. Curva Commodities"/>
      <sheetName val="8. Gantt Personal"/>
      <sheetName val="9. GráficoP"/>
      <sheetName val="10. Gantt Equipos"/>
      <sheetName val="11. GráficoEQ"/>
      <sheetName val="12 Calidad de Sulfuros"/>
      <sheetName val="13 Calidad Oxidos"/>
      <sheetName val="13. Equiposok"/>
      <sheetName val="14. Administración, SSGG y RRHH"/>
      <sheetName val="15. HSEC Y MA"/>
      <sheetName val="16. Estadísticas HSEC"/>
      <sheetName val="17. Log de NCRs"/>
      <sheetName val="18. Log RFIs"/>
      <sheetName val="19. Fotografías"/>
      <sheetName val="20. Ingeniería"/>
      <sheetName val=" 21. Curva S (ING)"/>
      <sheetName val="22.Procura"/>
      <sheetName val="23.Fabricación"/>
      <sheetName val="Hoja2"/>
      <sheetName val="RESUMEN_RO2"/>
      <sheetName val="ANALISIS_VENTAS2"/>
      <sheetName val="2_TUCARI2"/>
      <sheetName val="8__VOTORANTIN_5012"/>
      <sheetName val="Identificación_Cargas__Anexo_42"/>
      <sheetName val="DATOS_DE_CAMPO2"/>
      <sheetName val="CANT_UNITARIAS2"/>
      <sheetName val="Consun_Energ___Anexo_5_2_5_2"/>
      <sheetName val="Costos_Alt22"/>
      <sheetName val="Tipo_de_Cambio"/>
      <sheetName val="Attach_4-18"/>
      <sheetName val="Resumen_por_Colaborador2"/>
      <sheetName val="Menu_Desplegable"/>
      <sheetName val="LISTA_DE_DATOS"/>
      <sheetName val="Fig_4-14"/>
      <sheetName val="Fig_5-17"/>
      <sheetName val="MFT_TOC"/>
      <sheetName val="Materiales Electricidad"/>
      <sheetName val="Preciario"/>
      <sheetName val="RESUMEN_RO3"/>
      <sheetName val="ANALISIS_VENTAS3"/>
      <sheetName val="2_TUCARI3"/>
      <sheetName val="8__VOTORANTIN_5013"/>
      <sheetName val="Identificación_Cargas__Anexo_43"/>
      <sheetName val="DATOS_DE_CAMPO3"/>
      <sheetName val="CANT_UNITARIAS3"/>
      <sheetName val="Consun_Energ___Anexo_5_2_5_3"/>
      <sheetName val="Costos_Alt23"/>
      <sheetName val="Resumen_por_Colaborador3"/>
      <sheetName val="Materiales_Electricidad"/>
      <sheetName val="CATV_E"/>
      <sheetName val="C2"/>
      <sheetName val="Res-Horas"/>
      <sheetName val="MEC"/>
      <sheetName val="TUB"/>
      <sheetName val="CIV"/>
      <sheetName val="PRO"/>
      <sheetName val="INS"/>
      <sheetName val="ELE"/>
      <sheetName val="Gráfico x Día"/>
      <sheetName val="Gráfico de Producción"/>
      <sheetName val="LISTA_DE_DATOS1"/>
      <sheetName val="Menu_Desplegable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/>
      <sheetData sheetId="14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110-171"/>
      <sheetName val="RESUMEN 200"/>
      <sheetName val="201A Desbroc POR KM"/>
      <sheetName val="201A DESBRC"/>
      <sheetName val="RESUMEN"/>
      <sheetName val="EXP 110-171"/>
      <sheetName val="206B Derrumb"/>
      <sheetName val="207A RESUM PERF"/>
      <sheetName val="207.A PERF"/>
      <sheetName val="207.B RESUM PER ROCA"/>
      <sheetName val="207.B PERF ROCA"/>
      <sheetName val="220 Mejor"/>
      <sheetName val="TRANSP ELIM Mejoram"/>
      <sheetName val="TRANSP M GRAN Mejoram"/>
      <sheetName val="progresivas"/>
      <sheetName val="182-233"/>
      <sheetName val="Separad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EVAL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Data"/>
      <sheetName val="RES-PINTADO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Limit_ACC_A"/>
      <sheetName val="Deduccion Reajuste"/>
      <sheetName val="Resumen anual"/>
      <sheetName val="REFERENCIAS"/>
      <sheetName val="PER,COM.PRO.ADI1"/>
      <sheetName val="Planilla Base y Subbase"/>
      <sheetName val="RESUMEN"/>
      <sheetName val="EXP"/>
      <sheetName val="200"/>
      <sheetName val="CIERRE"/>
      <sheetName val="Hoja1"/>
      <sheetName val="CAPATAZ"/>
      <sheetName val="Presupuesto"/>
      <sheetName val="Analisis"/>
      <sheetName val="Insumos"/>
      <sheetName val="Rangos"/>
      <sheetName val="FórmulaPolinómica"/>
      <sheetName val="Liebman 134"/>
      <sheetName val="PARTIDAS"/>
      <sheetName val="EXPLAN. DESVIOS"/>
      <sheetName val="CLASIF. MAT. DESVIOS"/>
      <sheetName val="CLASIF. MATERIAL"/>
      <sheetName val="EXPLAN. VIA PRINCIPAL"/>
      <sheetName val="Quantity"/>
      <sheetName val="resultado"/>
      <sheetName val="MFT TOC"/>
      <sheetName val="Piso Tecnico"/>
      <sheetName val="Deduccion_Reajuste"/>
      <sheetName val="Model"/>
      <sheetName val="Avance Resumen"/>
      <sheetName val="Planificacion"/>
      <sheetName val="Macro1"/>
      <sheetName val="Hoja2"/>
      <sheetName val="AUSEN99"/>
      <sheetName val="borrador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Sheet1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arametros"/>
      <sheetName val="EXP 110-171"/>
      <sheetName val="Li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/>
      <sheetData sheetId="492"/>
      <sheetData sheetId="493"/>
      <sheetData sheetId="494"/>
      <sheetData sheetId="495"/>
      <sheetData sheetId="496"/>
      <sheetData sheetId="497" refreshError="1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>
        <row r="9">
          <cell r="H9">
            <v>0.90469999999999995</v>
          </cell>
        </row>
      </sheetData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/>
      <sheetData sheetId="618"/>
      <sheetData sheetId="619"/>
      <sheetData sheetId="620"/>
      <sheetData sheetId="621"/>
      <sheetData sheetId="622"/>
      <sheetData sheetId="623"/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/>
      <sheetData sheetId="627">
        <row r="9">
          <cell r="H9">
            <v>0.90469999999999995</v>
          </cell>
        </row>
      </sheetData>
      <sheetData sheetId="628"/>
      <sheetData sheetId="629"/>
      <sheetData sheetId="630"/>
      <sheetData sheetId="631"/>
      <sheetData sheetId="632"/>
      <sheetData sheetId="633"/>
      <sheetData sheetId="634"/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/>
      <sheetData sheetId="639">
        <row r="9">
          <cell r="H9">
            <v>0.90469999999999995</v>
          </cell>
        </row>
      </sheetData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joTJ"/>
      <sheetName val="results"/>
      <sheetName val="jun"/>
      <sheetName val="Flujo LLNO"/>
      <sheetName val="Reseteos"/>
      <sheetName val="T2"/>
      <sheetName val="Flujo_CJ"/>
      <sheetName val="RESUMEN RO"/>
      <sheetName val="ANALISIS RO MAYO"/>
      <sheetName val="2 TUCARI"/>
      <sheetName val="8  VOTORANTIN 501"/>
      <sheetName val="Analisis de la T.C. - 2.2"/>
      <sheetName val="Hoja4"/>
      <sheetName val="DATOS DE CAMPO"/>
      <sheetName val="CAP_120mm2"/>
      <sheetName val="CENSO93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LINEAS"/>
      <sheetName val="Datos de Entrada"/>
      <sheetName val="CAP-120mm2"/>
      <sheetName val="PRESUPUESTO"/>
      <sheetName val="#¡REF"/>
      <sheetName val="Tipo de Cambio"/>
      <sheetName val="EVAL"/>
      <sheetName val="MFT TOC"/>
      <sheetName val="Quantity"/>
      <sheetName val="CICLO DE EXCAVACION"/>
      <sheetName val="LIMA-CANTA"/>
      <sheetName val="07"/>
      <sheetName val="Limit_ACC_A"/>
      <sheetName val="$$"/>
      <sheetName val="Flujo_LLNO"/>
      <sheetName val="RESUMEN_RO"/>
      <sheetName val="ANALISIS_RO_MAYO"/>
      <sheetName val="2_TUCARI"/>
      <sheetName val="8__VOTORANTIN_501"/>
      <sheetName val="Analisis_de_la_T_C__-_2_2"/>
      <sheetName val="DATOS_DE_CAMPO"/>
      <sheetName val="Datos_de_Entrada"/>
      <sheetName val="Tipo_de_Cambio"/>
      <sheetName val="Flujo_LLNO1"/>
      <sheetName val="RESUMEN_RO1"/>
      <sheetName val="ANALISIS_RO_MAYO1"/>
      <sheetName val="2_TUCARI1"/>
      <sheetName val="8__VOTORANTIN_5011"/>
      <sheetName val="Analisis_de_la_T_C__-_2_21"/>
      <sheetName val="DATOS_DE_CAMPO1"/>
      <sheetName val="Datos_de_Entrada1"/>
      <sheetName val="Tipo_de_Cambio1"/>
      <sheetName val="Equipos-trabajos"/>
      <sheetName val="BASE"/>
      <sheetName val="DATOS"/>
      <sheetName val="PIP"/>
      <sheetName val="DataEq"/>
      <sheetName val="Eq_Menores"/>
      <sheetName val="Res_Sem"/>
      <sheetName val="10241EQLIST"/>
      <sheetName val="Fig 4-14"/>
      <sheetName val="Fig 5-17"/>
      <sheetName val="Flujo_LLNO2"/>
      <sheetName val="RESUMEN_RO2"/>
      <sheetName val="ANALISIS_RO_MAYO2"/>
      <sheetName val="2_TUCARI2"/>
      <sheetName val="8__VOTORANTIN_5012"/>
      <sheetName val="Analisis_de_la_T_C__-_2_22"/>
      <sheetName val="DATOS_DE_CAMPO2"/>
      <sheetName val="Datos_de_Entrada2"/>
      <sheetName val="Tipo_de_Cambio2"/>
      <sheetName val="MFT_TOC"/>
      <sheetName val="CICLO_DE_EXCAVACION"/>
      <sheetName val="ll por servicios"/>
      <sheetName val="BD"/>
      <sheetName val="Cashflow Analysis"/>
      <sheetName val="Flujo_LLNO3"/>
      <sheetName val="RESUMEN_RO3"/>
      <sheetName val="ANALISIS_RO_MAYO3"/>
      <sheetName val="2_TUCARI3"/>
      <sheetName val="8__VOTORANTIN_5013"/>
      <sheetName val="Analisis_de_la_T_C__-_2_23"/>
      <sheetName val="DATOS_DE_CAMPO3"/>
      <sheetName val="Datos_de_Entrada3"/>
      <sheetName val="Tipo_de_Cambio3"/>
      <sheetName val="ll_por_servicios"/>
      <sheetName val="Fig_4-14"/>
      <sheetName val="Fig_5-17"/>
      <sheetName val="Cashflow_Analysis"/>
      <sheetName val="Gráfico de Producción"/>
      <sheetName val="01"/>
      <sheetName val="02"/>
      <sheetName val="03"/>
      <sheetName val="04"/>
      <sheetName val="05"/>
      <sheetName val="06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Valorización C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er"/>
      <sheetName val="GraphData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O"/>
      <sheetName val="PAS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03"/>
      <sheetName val="F-04"/>
      <sheetName val="F-05"/>
      <sheetName val="GRÁFICA C MICRO FINANC"/>
      <sheetName val="EX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"/>
      <sheetName val="7563_340_POC1_1_TIPIEL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TMC 292+426 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DATOS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IISS"/>
      <sheetName val="Limit_ACC_A"/>
      <sheetName val="P_S"/>
      <sheetName val="Directo_P_N"/>
      <sheetName val="Directo_P_S"/>
      <sheetName val="Directo_R_P"/>
      <sheetName val="P_N"/>
      <sheetName val="P_S1"/>
      <sheetName val="R_P"/>
      <sheetName val="P_N1"/>
      <sheetName val="R_P1"/>
      <sheetName val="Cronograma_Total_EQObra_"/>
      <sheetName val="300 - 303.720"/>
      <sheetName val="fases"/>
      <sheetName val="TMC_ENC. C-A"/>
      <sheetName val="SUST_CAJA"/>
      <sheetName val="SUST_ALERO"/>
      <sheetName val="Proyeccion Equipos Cosapi"/>
      <sheetName val="Base"/>
      <sheetName val="Control_Diario"/>
      <sheetName val="Comp3"/>
      <sheetName val="Comp2"/>
      <sheetName val="Comp"/>
      <sheetName val="Hoja3"/>
      <sheetName val="Valoriz"/>
      <sheetName val="Sustento_Val"/>
      <sheetName val="Histograma"/>
      <sheetName val="Días Mes"/>
      <sheetName val="Fecha"/>
      <sheetName val="TC"/>
      <sheetName val="RO"/>
      <sheetName val="Horometros"/>
      <sheetName val="7422CW00"/>
      <sheetName val="Tablas"/>
      <sheetName val="Transporte_Emboquillado"/>
      <sheetName val="TMC 292+426 AA"/>
      <sheetName val="Producción SC"/>
      <sheetName val="COSREF"/>
      <sheetName val="Sheet1"/>
      <sheetName val="LIMA-CANTA"/>
      <sheetName val="Detalle"/>
      <sheetName val="Alcant "/>
      <sheetName val="Alcant r01"/>
      <sheetName val="Muros-CVA"/>
      <sheetName val="Muros r01"/>
      <sheetName val="Subdrén"/>
      <sheetName val="Reub. Canal"/>
      <sheetName val="Cun Trian R T1"/>
      <sheetName val="Cruce Vehicular"/>
      <sheetName val="Bordillos"/>
      <sheetName val="Zanja drenaj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SECCIONES"/>
      <sheetName val="BD"/>
      <sheetName val="SECCIONES (2)"/>
    </sheetNames>
    <sheetDataSet>
      <sheetData sheetId="0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dro"/>
      <sheetName val="Pendiente"/>
      <sheetName val="Estado de Pago"/>
      <sheetName val="USD"/>
      <sheetName val="EU"/>
      <sheetName val="CLP"/>
      <sheetName val="UF"/>
      <sheetName val="Datos_OC"/>
      <sheetName val="Datos_EP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CION"/>
      <sheetName val="Prod real Jun-04"/>
      <sheetName val="Hoja1"/>
      <sheetName val="Hoja2"/>
      <sheetName val="Hoja3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DATOS GRLES"/>
      <sheetName val="VAC19_03"/>
      <sheetName val="VAC19_19"/>
      <sheetName val="VAC19_21"/>
      <sheetName val="ADEL-MAT"/>
      <sheetName val="RES-VAL"/>
      <sheetName val="PLANILLA-MET"/>
      <sheetName val="PART. ESPECIF."/>
      <sheetName val="AVAN GENERIC"/>
      <sheetName val="MANTENIM."/>
      <sheetName val="IMATA-1"/>
      <sheetName val="IMATA-2"/>
      <sheetName val="CARATULA"/>
      <sheetName val="FICHA"/>
      <sheetName val="RESUMEN C"/>
      <sheetName val="res valorizaciones"/>
      <sheetName val="DATOS"/>
      <sheetName val="control ad directo"/>
      <sheetName val="Am. AD"/>
      <sheetName val="control ad directo (2)"/>
      <sheetName val="Amort.Equipos"/>
      <sheetName val="control ad Mat"/>
      <sheetName val="control ad mat Estr"/>
      <sheetName val="control ad mat Arq"/>
      <sheetName val="control ad mat Sanit"/>
      <sheetName val="control ad mat Elect"/>
      <sheetName val="control ad mat Mec"/>
      <sheetName val="control ad mat Comunic"/>
      <sheetName val="CtrlAmort"/>
      <sheetName val="Calc ad mat-EST"/>
      <sheetName val="Calc ad mat-ARQ"/>
      <sheetName val="Calc ad mat-SAN"/>
      <sheetName val="Calc ad mat-ELE"/>
      <sheetName val="Calc ad mat-MEC"/>
      <sheetName val="Calc ad mat-COM"/>
      <sheetName val="Insumos adel ESTRUC"/>
      <sheetName val="Insumos Adel ARQ"/>
      <sheetName val="InsumosAdelELEC"/>
      <sheetName val="Insumos AdelSANIT"/>
      <sheetName val="InsumosAdelCOMUNIC"/>
      <sheetName val="Insumos Mecanicas"/>
      <sheetName val="ESTRUCTURA"/>
      <sheetName val="ARQUITECTURA"/>
      <sheetName val="INST SANIT"/>
      <sheetName val="INST ELECT"/>
      <sheetName val="MECANICAS"/>
      <sheetName val="COMUNICACION"/>
      <sheetName val="E.I.A."/>
      <sheetName val="EQUIPAMIENTO"/>
      <sheetName val="Equipos"/>
      <sheetName val="Relac Equip Solicit"/>
      <sheetName val="GRAFICO DE AVANCE ok"/>
      <sheetName val="DATOS_GRLES"/>
      <sheetName val="PART__ESPECIF_"/>
      <sheetName val="AVAN_GENERIC"/>
      <sheetName val="MANTENIM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Avances"/>
      <sheetName val="QURR"/>
      <sheetName val="HORAS CONSUMIDAS"/>
      <sheetName val="PCS2AAUU"/>
      <sheetName val="DATA"/>
      <sheetName val="10241EQLIST"/>
      <sheetName val="HORAS_CONSUMIDA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Avances"/>
      <sheetName val="QURR"/>
      <sheetName val="HORAS CONSUMIDAS"/>
      <sheetName val="#¡REF"/>
      <sheetName val="LISTAS"/>
      <sheetName val="HORAS_CONSUMIDAS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PIP"/>
      <sheetName val="Stand By Accesos"/>
      <sheetName val="AR (Descripción)"/>
      <sheetName val="Stand_By_Accesos"/>
      <sheetName val="AR_(Descripción)"/>
      <sheetName val="TC"/>
      <sheetName val="Datos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raje Mix"/>
      <sheetName val="itemizado"/>
      <sheetName val="Hoja1"/>
      <sheetName val="Hoja2"/>
      <sheetName val="Hoja3"/>
      <sheetName val="AREAS - Chile"/>
      <sheetName val="Tiraje_Mix"/>
      <sheetName val="INDIRECTOS"/>
      <sheetName val="RESUMEN_DE_COTIZACION"/>
      <sheetName val="Avance_financiero"/>
      <sheetName val="BASES"/>
      <sheetName val="N°1"/>
      <sheetName val="N°10"/>
      <sheetName val="N°2"/>
      <sheetName val="N°3"/>
      <sheetName val="N°4"/>
      <sheetName val="N°5"/>
      <sheetName val="N°6"/>
      <sheetName val="N°7"/>
      <sheetName val="N°8"/>
      <sheetName val="N°9"/>
      <sheetName val="PRECIOS_MATERIALES"/>
      <sheetName val="OBRA_CIVIL"/>
      <sheetName val="ESTRUCTURA_DE_HORMIGON"/>
      <sheetName val="INFRAESTRUCTURA"/>
      <sheetName val="INSTALACION_ELECTRICA"/>
      <sheetName val="TOTAL"/>
      <sheetName val="Detalle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Total"/>
      <sheetName val="Solo_Producción"/>
      <sheetName val="LISTAS"/>
      <sheetName val="TC"/>
      <sheetName val="Imprimacion_Planilla"/>
      <sheetName val="COSTO DIARIO "/>
      <sheetName val="COSTO_DIARIO_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Total"/>
      <sheetName val="Solo_Producción"/>
      <sheetName val="#¡REF"/>
      <sheetName val="59y22%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 (2)"/>
      <sheetName val="Sum"/>
      <sheetName val="Quantity"/>
      <sheetName val="PS"/>
      <sheetName val="Param"/>
      <sheetName val="PS_(2)"/>
      <sheetName val="PS_(2)1"/>
      <sheetName val="datos base"/>
      <sheetName val="datos_base"/>
      <sheetName val="Daily Forwards"/>
      <sheetName val="DAT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Daily Forwards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vil Ext Pkg1&amp;2"/>
      <sheetName val="Subc Ext Pkg 1 &amp; 2"/>
      <sheetName val="Bldg Cost Breakdown"/>
      <sheetName val="Bldg Civil"/>
      <sheetName val="Bldg Elect"/>
      <sheetName val="Bldg HVAC"/>
      <sheetName val="Bldg Fire"/>
      <sheetName val="SASOL Breackdown Rev.21Aug"/>
      <sheetName val="Quantity"/>
      <sheetName val="KP_List old qty"/>
      <sheetName val="Sheet1"/>
      <sheetName val="GAM GRASS ROOT"/>
      <sheetName val="GR  j&amp;p"/>
      <sheetName val="AL Rushaide GR"/>
      <sheetName val="BIN LADIN"/>
      <sheetName val="Tamimi GR"/>
      <sheetName val="DYWIDAG GR"/>
      <sheetName val="KP_List old RV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  <sheetName val="DMEs"/>
      <sheetName val="300 - 303.72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vil Ext Pkg1&amp;2"/>
      <sheetName val="Subc Ext Pkg 1 &amp; 2"/>
      <sheetName val="Bldg Cost Breakdown"/>
      <sheetName val="Bldg Civil"/>
      <sheetName val="Bldg Elect"/>
      <sheetName val="Bldg HVAC"/>
      <sheetName val="Bldg Fire"/>
      <sheetName val="SASOL Breackdown Rev.21Aug"/>
      <sheetName val="Quantity"/>
      <sheetName val="KP_List old qty"/>
      <sheetName val="Sheet1"/>
      <sheetName val="GAM GRASS ROOT"/>
      <sheetName val="GR  j&amp;p"/>
      <sheetName val="AL Rushaide GR"/>
      <sheetName val="BIN LADIN"/>
      <sheetName val="Tamimi GR"/>
      <sheetName val="DYWIDAG GR"/>
      <sheetName val="KP_List old RV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raje Mix"/>
      <sheetName val="itemizado"/>
      <sheetName val="Hoja1"/>
      <sheetName val="Hoja2"/>
      <sheetName val="Hoja3"/>
      <sheetName val="AREAS - Chile"/>
      <sheetName val="Tiraje_Mix"/>
      <sheetName val="INDIRECTOS"/>
      <sheetName val="RESUMEN_DE_COTIZACION"/>
      <sheetName val="Avance_financiero"/>
      <sheetName val="BASES"/>
      <sheetName val="N°1"/>
      <sheetName val="N°10"/>
      <sheetName val="N°2"/>
      <sheetName val="N°3"/>
      <sheetName val="N°4"/>
      <sheetName val="N°5"/>
      <sheetName val="N°6"/>
      <sheetName val="N°7"/>
      <sheetName val="N°8"/>
      <sheetName val="N°9"/>
      <sheetName val="PRECIOS_MATERIALES"/>
      <sheetName val="OBRA_CIVIL"/>
      <sheetName val="ESTRUCTURA_DE_HORMIGON"/>
      <sheetName val="INFRAESTRUCTURA"/>
      <sheetName val="INSTALACION_ELECTRICA"/>
      <sheetName val="Valores"/>
      <sheetName val="Quantity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"/>
      <sheetName val="Base datos"/>
      <sheetName val="Datos"/>
      <sheetName val="LOOKAHEAD - RESTRICCIONES "/>
      <sheetName val="Base_datos"/>
      <sheetName val="LOOKAHEAD_-_RESTRICCIONES_"/>
      <sheetName val="07"/>
      <sheetName val="Electricidad - Climatización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Concrete Related"/>
      <sheetName val="LOOKAHEAD - RESTRICCIONES "/>
      <sheetName val="RESTRICCIONES "/>
      <sheetName val="Concrete_Related"/>
      <sheetName val="LOOKAHEAD_-_RESTRICCIONES_"/>
      <sheetName val="RESTRICCIONES_"/>
      <sheetName val="Datos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03"/>
      <sheetName val="F-04"/>
      <sheetName val="F-05"/>
      <sheetName val="DATOS"/>
      <sheetName val="niveles"/>
      <sheetName val="basedesc"/>
      <sheetName val="descr. resumen"/>
      <sheetName val="RESUMEN"/>
      <sheetName val="Cimentacion"/>
      <sheetName val="Verticales"/>
      <sheetName val="Horizontales"/>
      <sheetName val="Horiz Losas"/>
      <sheetName val="RATIOS"/>
      <sheetName val="Hoja1"/>
      <sheetName val="descr__resumen"/>
      <sheetName val="Bech_Lab"/>
      <sheetName val="Horiz_Losas"/>
      <sheetName val="RES,MET,ADI1"/>
      <sheetName val="GRÁFICA C MICRO FINANC"/>
      <sheetName val="EXP"/>
      <sheetName val="Producción"/>
      <sheetName val="PLANILLA-MET"/>
      <sheetName val="Limit_ACC_A"/>
      <sheetName val="Valo"/>
      <sheetName val="Acumulado"/>
      <sheetName val="Amortización"/>
      <sheetName val="TCV"/>
      <sheetName val="MOTONIVELADORA"/>
      <sheetName val="RODILLO"/>
      <sheetName val="PLANA DE SUELOS"/>
      <sheetName val=""/>
      <sheetName val="Exp. Técnico 7+300-52+9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7563_430_POC1_1_TIPIEL"/>
      <sheetName val="Datos"/>
      <sheetName val="Riesgos y Oportunidades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ideraciones"/>
      <sheetName val="Dato"/>
      <sheetName val="Presupuesto"/>
      <sheetName val="APU 1-P"/>
      <sheetName val="APU 2-P"/>
      <sheetName val="GG"/>
      <sheetName val="Tablas Apoyo"/>
      <sheetName val="Insumos"/>
      <sheetName val="Verificador"/>
      <sheetName val="Fórmula Reajuste"/>
      <sheetName val="Hoja5"/>
      <sheetName val="Sustento Conformación"/>
      <sheetName val="Histograma HH"/>
      <sheetName val="Histograma HM"/>
      <sheetName val="Listado SubPartidas"/>
      <sheetName val="Combustible"/>
      <sheetName val="CostoGestión_Distribución"/>
      <sheetName val="Sustento Gestion"/>
      <sheetName val="MO"/>
      <sheetName val="Movilización"/>
      <sheetName val="Campamento"/>
      <sheetName val="Sust Costo de m2 de amb camp"/>
      <sheetName val="Tarifa Eq"/>
      <sheetName val="Costo señalizacion"/>
      <sheetName val="Rendimiento Mantenimiento"/>
      <sheetName val="Rend Eliminación DME -A"/>
      <sheetName val="Rend Eliminación DME"/>
      <sheetName val="Rend Eliminación"/>
      <sheetName val="Rend Roca"/>
      <sheetName val="Rend Relleno"/>
      <sheetName val="Epp"/>
      <sheetName val="Emo"/>
      <sheetName val="Covid"/>
      <sheetName val="Monitoreo"/>
      <sheetName val="Precio Roca"/>
      <sheetName val="Relación de Indices"/>
      <sheetName val="Plan Buen Vecino"/>
      <sheetName val="PROMA"/>
      <sheetName val="Servicio Medico"/>
      <sheetName val="Comparativo Rendimientos"/>
      <sheetName val="Rendimientos Reconsiderados"/>
    </sheetNames>
    <sheetDataSet>
      <sheetData sheetId="0">
        <row r="10">
          <cell r="F10">
            <v>3.984</v>
          </cell>
        </row>
        <row r="40">
          <cell r="D40">
            <v>44867</v>
          </cell>
        </row>
        <row r="41">
          <cell r="D41" t="str">
            <v>Sub Proyecto A3</v>
          </cell>
        </row>
      </sheetData>
      <sheetData sheetId="1" refreshError="1"/>
      <sheetData sheetId="2"/>
      <sheetData sheetId="3"/>
      <sheetData sheetId="4" refreshError="1"/>
      <sheetData sheetId="5"/>
      <sheetData sheetId="6" refreshError="1"/>
      <sheetData sheetId="7">
        <row r="8">
          <cell r="B8" t="str">
            <v>Código</v>
          </cell>
          <cell r="C8" t="str">
            <v>Recurso</v>
          </cell>
          <cell r="D8" t="str">
            <v>Unidad</v>
          </cell>
          <cell r="E8" t="str">
            <v>Cantidad</v>
          </cell>
          <cell r="F8" t="str">
            <v>Precio S/.</v>
          </cell>
          <cell r="G8" t="str">
            <v>Parcial S/.</v>
          </cell>
        </row>
        <row r="9">
          <cell r="B9" t="str">
            <v>MANO DE OBRA</v>
          </cell>
        </row>
        <row r="11">
          <cell r="B11" t="str">
            <v>0101010002</v>
          </cell>
          <cell r="C11" t="str">
            <v>CAPATAZ</v>
          </cell>
          <cell r="D11" t="str">
            <v>H-H</v>
          </cell>
          <cell r="E11">
            <v>2214.944369572971</v>
          </cell>
          <cell r="F11">
            <v>32.43</v>
          </cell>
          <cell r="G11">
            <v>71830.645905251455</v>
          </cell>
        </row>
        <row r="12">
          <cell r="B12" t="str">
            <v>0101010003</v>
          </cell>
          <cell r="C12" t="str">
            <v>OPERARIO</v>
          </cell>
          <cell r="D12" t="str">
            <v>H-H</v>
          </cell>
          <cell r="E12">
            <v>12786.572267129523</v>
          </cell>
          <cell r="F12">
            <v>24.97</v>
          </cell>
          <cell r="G12">
            <v>319280.70951022417</v>
          </cell>
        </row>
        <row r="13">
          <cell r="B13" t="str">
            <v>0101010004</v>
          </cell>
          <cell r="C13" t="str">
            <v>OFICIAL</v>
          </cell>
          <cell r="D13" t="str">
            <v>H-H</v>
          </cell>
          <cell r="E13">
            <v>14401.249880633943</v>
          </cell>
          <cell r="F13">
            <v>19.43</v>
          </cell>
          <cell r="G13">
            <v>279816.28518071747</v>
          </cell>
        </row>
        <row r="14">
          <cell r="B14" t="str">
            <v>0101010005</v>
          </cell>
          <cell r="C14" t="str">
            <v>PEON</v>
          </cell>
          <cell r="D14" t="str">
            <v>H-H</v>
          </cell>
          <cell r="E14">
            <v>55690.554713055986</v>
          </cell>
          <cell r="F14">
            <v>17.489999999999998</v>
          </cell>
          <cell r="G14">
            <v>974027.80193134909</v>
          </cell>
        </row>
        <row r="15">
          <cell r="B15" t="str">
            <v>01010100060001</v>
          </cell>
          <cell r="C15" t="str">
            <v>OPERADOR EQUIPO PESADO</v>
          </cell>
          <cell r="D15" t="str">
            <v>H-H</v>
          </cell>
          <cell r="E15">
            <v>19624.302040089038</v>
          </cell>
          <cell r="F15">
            <v>32.770000000000003</v>
          </cell>
          <cell r="G15">
            <v>643088.37785371789</v>
          </cell>
        </row>
        <row r="16">
          <cell r="B16" t="str">
            <v>01010100060002</v>
          </cell>
          <cell r="C16" t="str">
            <v>OPERADOR EQUIPO MEDIANO</v>
          </cell>
          <cell r="D16" t="str">
            <v>H-H</v>
          </cell>
          <cell r="E16">
            <v>38046.511961632677</v>
          </cell>
          <cell r="F16">
            <v>29.98</v>
          </cell>
          <cell r="G16">
            <v>1140634.4286097477</v>
          </cell>
        </row>
        <row r="17">
          <cell r="B17" t="str">
            <v>0101030000</v>
          </cell>
          <cell r="C17" t="str">
            <v>TOPOGRAFO</v>
          </cell>
          <cell r="D17" t="str">
            <v>H-H</v>
          </cell>
          <cell r="E17">
            <v>3298.2024000000001</v>
          </cell>
          <cell r="F17">
            <v>28.7</v>
          </cell>
          <cell r="G17">
            <v>94658.408880000003</v>
          </cell>
        </row>
        <row r="20">
          <cell r="G20">
            <v>3523336.6578710079</v>
          </cell>
        </row>
        <row r="22">
          <cell r="B22" t="str">
            <v>MATERIALES</v>
          </cell>
        </row>
        <row r="24">
          <cell r="B24" t="str">
            <v>0201040001</v>
          </cell>
          <cell r="C24" t="str">
            <v>PETROLEO D-2</v>
          </cell>
          <cell r="D24" t="str">
            <v>GAL</v>
          </cell>
          <cell r="E24">
            <v>269907.31674374524</v>
          </cell>
          <cell r="F24">
            <v>16.697740112994353</v>
          </cell>
          <cell r="G24">
            <v>4506842.2295827074</v>
          </cell>
        </row>
        <row r="25">
          <cell r="B25" t="str">
            <v>0213010001</v>
          </cell>
          <cell r="C25" t="str">
            <v>CEMENTO PORTLAND TIPO I (42.5 kg)</v>
          </cell>
          <cell r="D25" t="str">
            <v>BLS</v>
          </cell>
          <cell r="E25">
            <v>153.02000000000001</v>
          </cell>
          <cell r="F25">
            <v>20.33898305084746</v>
          </cell>
          <cell r="G25">
            <v>3112.2711864406788</v>
          </cell>
        </row>
        <row r="26">
          <cell r="B26" t="str">
            <v>01010100068</v>
          </cell>
          <cell r="C26" t="str">
            <v>MADERA TORNILLO</v>
          </cell>
          <cell r="D26" t="str">
            <v>P2</v>
          </cell>
          <cell r="E26">
            <v>26689.032751407245</v>
          </cell>
          <cell r="F26">
            <v>5.8</v>
          </cell>
          <cell r="G26">
            <v>154796.38995816201</v>
          </cell>
        </row>
        <row r="27">
          <cell r="B27" t="str">
            <v>0246920002</v>
          </cell>
          <cell r="C27" t="str">
            <v>GEOTEXTIL 400 GR/CM2</v>
          </cell>
          <cell r="D27" t="str">
            <v>M2</v>
          </cell>
          <cell r="E27">
            <v>62576.386718999878</v>
          </cell>
          <cell r="F27">
            <v>9.0297599999999996</v>
          </cell>
          <cell r="G27">
            <v>565049.7537397563</v>
          </cell>
        </row>
        <row r="28">
          <cell r="B28" t="str">
            <v>0267150008</v>
          </cell>
          <cell r="C28" t="str">
            <v>MATERIALES DE SEGURIDAD PARA LA OBRA</v>
          </cell>
          <cell r="D28" t="str">
            <v>%MT</v>
          </cell>
          <cell r="E28">
            <v>1</v>
          </cell>
          <cell r="F28">
            <v>57927.912011299435</v>
          </cell>
          <cell r="G28">
            <v>57927.912011299435</v>
          </cell>
        </row>
        <row r="29">
          <cell r="B29" t="str">
            <v>02710101091</v>
          </cell>
          <cell r="C29" t="str">
            <v>AFIRMADO DE CANTERA</v>
          </cell>
          <cell r="D29" t="str">
            <v>M3</v>
          </cell>
          <cell r="E29">
            <v>1828.9375000000002</v>
          </cell>
          <cell r="F29">
            <v>29.33</v>
          </cell>
          <cell r="G29">
            <v>53642.736875000002</v>
          </cell>
        </row>
        <row r="30">
          <cell r="B30" t="str">
            <v>01010100053</v>
          </cell>
          <cell r="C30" t="str">
            <v>DERECHO DE USO DE DME</v>
          </cell>
          <cell r="D30" t="str">
            <v>M3</v>
          </cell>
          <cell r="E30">
            <v>258743.55799999999</v>
          </cell>
          <cell r="F30">
            <v>0.5</v>
          </cell>
          <cell r="G30">
            <v>129371.77899999999</v>
          </cell>
        </row>
        <row r="31">
          <cell r="B31" t="str">
            <v>01010100069</v>
          </cell>
          <cell r="C31" t="str">
            <v>ARENA GRUESA</v>
          </cell>
          <cell r="D31" t="str">
            <v>M3</v>
          </cell>
          <cell r="E31">
            <v>0.25</v>
          </cell>
          <cell r="F31">
            <v>36.949152542372886</v>
          </cell>
          <cell r="G31">
            <v>9.2372881355932215</v>
          </cell>
        </row>
        <row r="32">
          <cell r="B32" t="str">
            <v>01010100070</v>
          </cell>
          <cell r="C32" t="str">
            <v>GIGANTOGRAFIA MATERIAL BANNER</v>
          </cell>
          <cell r="D32" t="str">
            <v>M2</v>
          </cell>
          <cell r="E32">
            <v>17.28</v>
          </cell>
          <cell r="F32">
            <v>50</v>
          </cell>
          <cell r="G32">
            <v>864</v>
          </cell>
        </row>
        <row r="33">
          <cell r="B33" t="str">
            <v>01010100789056</v>
          </cell>
          <cell r="C33" t="str">
            <v>MATERIALES DE SEÑALIZACIÓN</v>
          </cell>
          <cell r="D33" t="str">
            <v>MES</v>
          </cell>
          <cell r="E33">
            <v>7.166666666666667</v>
          </cell>
          <cell r="F33">
            <v>8994.3177272660905</v>
          </cell>
          <cell r="G33">
            <v>64459.277045406983</v>
          </cell>
        </row>
        <row r="34">
          <cell r="B34" t="str">
            <v>01010147851</v>
          </cell>
          <cell r="C34" t="str">
            <v>INCIDENCIA x H-H: EQUIPO PROTECCIÓN PERSONAL - A3</v>
          </cell>
          <cell r="D34" t="str">
            <v>GLB</v>
          </cell>
          <cell r="E34">
            <v>1</v>
          </cell>
          <cell r="F34">
            <v>504609.48011299432</v>
          </cell>
          <cell r="G34">
            <v>504609.48011299432</v>
          </cell>
        </row>
        <row r="35">
          <cell r="B35" t="str">
            <v>01010100789058</v>
          </cell>
          <cell r="C35" t="str">
            <v>INCIDENCIA x H-H: EXAMENES MEDICOS Y RECLUTAMIENTO- A3</v>
          </cell>
          <cell r="D35" t="str">
            <v>GLB</v>
          </cell>
          <cell r="E35">
            <v>1</v>
          </cell>
          <cell r="F35">
            <v>64669.64</v>
          </cell>
          <cell r="G35">
            <v>64669.64</v>
          </cell>
        </row>
        <row r="36">
          <cell r="B36" t="str">
            <v>01010100059</v>
          </cell>
          <cell r="C36" t="str">
            <v>INCIDENCIA x H-H: INDUCCIÓN Y CAPACITACIÓN - A3</v>
          </cell>
          <cell r="D36" t="str">
            <v>GLB</v>
          </cell>
          <cell r="E36">
            <v>1</v>
          </cell>
          <cell r="F36">
            <v>10000</v>
          </cell>
          <cell r="G36">
            <v>10000</v>
          </cell>
        </row>
        <row r="37">
          <cell r="B37" t="str">
            <v>01010164641</v>
          </cell>
          <cell r="C37" t="str">
            <v>INCIDENCIA x H-H: EXAMENES MEDICOS Y MATERIALES COVID19 - A3</v>
          </cell>
          <cell r="D37" t="str">
            <v>GLB</v>
          </cell>
          <cell r="E37">
            <v>1</v>
          </cell>
          <cell r="F37">
            <v>34523.176054083306</v>
          </cell>
          <cell r="G37">
            <v>34523.176054083306</v>
          </cell>
        </row>
        <row r="38">
          <cell r="B38" t="str">
            <v>010101000657</v>
          </cell>
          <cell r="C38" t="str">
            <v>ACTUALIZACIÓN DEL PLAN PARA VIGILANCIA, PREVENCIÓN Y CONTROL DE COVID</v>
          </cell>
          <cell r="D38" t="str">
            <v>GLB</v>
          </cell>
          <cell r="E38">
            <v>0</v>
          </cell>
          <cell r="F38">
            <v>2500</v>
          </cell>
          <cell r="G38">
            <v>0</v>
          </cell>
        </row>
        <row r="39">
          <cell r="B39" t="str">
            <v>01010100072</v>
          </cell>
          <cell r="C39" t="str">
            <v>PIEDRA GRANDE DE 8"</v>
          </cell>
          <cell r="D39" t="str">
            <v>M3</v>
          </cell>
          <cell r="E39">
            <v>8.7501538461538466</v>
          </cell>
          <cell r="F39">
            <v>60</v>
          </cell>
          <cell r="G39">
            <v>525.00923076923084</v>
          </cell>
        </row>
        <row r="40">
          <cell r="B40" t="str">
            <v>01010100073</v>
          </cell>
          <cell r="C40" t="str">
            <v>BROCHA</v>
          </cell>
          <cell r="D40" t="str">
            <v>UND</v>
          </cell>
          <cell r="E40">
            <v>13.733333333333333</v>
          </cell>
          <cell r="F40">
            <v>4.0677966101694913</v>
          </cell>
          <cell r="G40">
            <v>55.86440677966101</v>
          </cell>
        </row>
        <row r="41">
          <cell r="B41" t="str">
            <v>01010100074</v>
          </cell>
          <cell r="C41" t="str">
            <v>CLAVOS</v>
          </cell>
          <cell r="D41" t="str">
            <v>KG</v>
          </cell>
          <cell r="E41">
            <v>1591.4685381756522</v>
          </cell>
          <cell r="F41">
            <v>6.6949152542372889</v>
          </cell>
          <cell r="G41">
            <v>10654.746992870892</v>
          </cell>
        </row>
        <row r="42">
          <cell r="B42" t="str">
            <v>01010100075</v>
          </cell>
          <cell r="C42" t="str">
            <v>CAL HIDRATADA DE 10 KG</v>
          </cell>
          <cell r="D42" t="str">
            <v>BOL</v>
          </cell>
          <cell r="E42">
            <v>68.666666666666657</v>
          </cell>
          <cell r="F42">
            <v>6.5677966101694922</v>
          </cell>
          <cell r="G42">
            <v>450.98870056497174</v>
          </cell>
        </row>
        <row r="43">
          <cell r="B43" t="str">
            <v>01010100076</v>
          </cell>
          <cell r="C43" t="str">
            <v>WINCHA 30M</v>
          </cell>
          <cell r="D43" t="str">
            <v>UND</v>
          </cell>
          <cell r="E43">
            <v>6.8666666666666663</v>
          </cell>
          <cell r="F43">
            <v>34.661016949152547</v>
          </cell>
          <cell r="G43">
            <v>238.00564971751413</v>
          </cell>
        </row>
        <row r="44">
          <cell r="B44" t="str">
            <v>01010100077</v>
          </cell>
          <cell r="C44" t="str">
            <v>ESTACA DE MADERA</v>
          </cell>
          <cell r="D44" t="str">
            <v>P2</v>
          </cell>
          <cell r="E44">
            <v>137.33333333333331</v>
          </cell>
          <cell r="F44">
            <v>3.5</v>
          </cell>
          <cell r="G44">
            <v>480.66666666666663</v>
          </cell>
        </row>
        <row r="45">
          <cell r="B45" t="str">
            <v>01010100078</v>
          </cell>
          <cell r="C45" t="str">
            <v>PINTURA LATEX</v>
          </cell>
          <cell r="D45" t="str">
            <v>GAL</v>
          </cell>
          <cell r="E45">
            <v>34.333333333333329</v>
          </cell>
          <cell r="F45">
            <v>23.305084745762713</v>
          </cell>
          <cell r="G45">
            <v>800.14124293785301</v>
          </cell>
        </row>
        <row r="46">
          <cell r="B46" t="str">
            <v>01010100079</v>
          </cell>
          <cell r="C46" t="str">
            <v>ALAMBRE NEGRO RECOCIDO N° 8</v>
          </cell>
          <cell r="D46" t="str">
            <v>KG</v>
          </cell>
          <cell r="E46">
            <v>1522.8018715089854</v>
          </cell>
          <cell r="F46">
            <v>4.6610169491525424</v>
          </cell>
          <cell r="G46">
            <v>7097.8053333045928</v>
          </cell>
        </row>
        <row r="47">
          <cell r="B47" t="str">
            <v>0222140001</v>
          </cell>
          <cell r="C47" t="str">
            <v>DESMOLDADOR PARA ENCOFRADO</v>
          </cell>
          <cell r="D47" t="str">
            <v>GAL</v>
          </cell>
          <cell r="E47">
            <v>380.70046787724635</v>
          </cell>
          <cell r="F47">
            <v>97.610169491525426</v>
          </cell>
          <cell r="G47">
            <v>37160.237195001049</v>
          </cell>
        </row>
        <row r="48">
          <cell r="B48" t="str">
            <v>01010100080</v>
          </cell>
          <cell r="C48" t="str">
            <v>TRIPLAY DE 1.20X2.40 m X 18 mm</v>
          </cell>
          <cell r="D48" t="str">
            <v>UND</v>
          </cell>
          <cell r="E48">
            <v>532.98065502814495</v>
          </cell>
          <cell r="F48">
            <v>90.7</v>
          </cell>
          <cell r="G48">
            <v>48341.345411052745</v>
          </cell>
        </row>
        <row r="49">
          <cell r="B49" t="str">
            <v>01010100081</v>
          </cell>
          <cell r="C49" t="str">
            <v>ARENA PUESTA EN OBRA</v>
          </cell>
          <cell r="D49" t="str">
            <v>M3</v>
          </cell>
          <cell r="E49">
            <v>51.810950000000005</v>
          </cell>
          <cell r="F49">
            <v>36.949152542372886</v>
          </cell>
          <cell r="G49">
            <v>1914.3706949152547</v>
          </cell>
        </row>
        <row r="50">
          <cell r="B50" t="str">
            <v>01010100087</v>
          </cell>
          <cell r="C50" t="str">
            <v>ARENA EN CANTERA</v>
          </cell>
          <cell r="D50" t="str">
            <v>M3</v>
          </cell>
          <cell r="E50">
            <v>0</v>
          </cell>
          <cell r="F50">
            <v>23.898305084745765</v>
          </cell>
          <cell r="G50">
            <v>0</v>
          </cell>
        </row>
        <row r="51">
          <cell r="B51" t="str">
            <v>01010100082</v>
          </cell>
          <cell r="C51" t="str">
            <v>PIEDRA 1/2" PUESTA EN OBRA</v>
          </cell>
          <cell r="D51" t="str">
            <v>M3</v>
          </cell>
          <cell r="E51">
            <v>12.012280000000001</v>
          </cell>
          <cell r="F51">
            <v>80</v>
          </cell>
          <cell r="G51">
            <v>960.9824000000001</v>
          </cell>
        </row>
        <row r="52">
          <cell r="B52" t="str">
            <v>01010100055</v>
          </cell>
          <cell r="C52" t="str">
            <v>CONCRETO PREMEZCLADO F'C=100 KG/CM2</v>
          </cell>
          <cell r="D52" t="str">
            <v>M3</v>
          </cell>
          <cell r="E52">
            <v>245.65022999999999</v>
          </cell>
          <cell r="F52">
            <v>433.5</v>
          </cell>
          <cell r="G52">
            <v>106489.37470499999</v>
          </cell>
        </row>
        <row r="53">
          <cell r="B53" t="str">
            <v>01010100057</v>
          </cell>
          <cell r="C53" t="str">
            <v>CONCRETO PREMEZCLADO F'C=280 KG/CM2</v>
          </cell>
          <cell r="D53" t="str">
            <v>M3</v>
          </cell>
          <cell r="E53">
            <v>1157.0595911538462</v>
          </cell>
          <cell r="F53">
            <v>515.79999999999995</v>
          </cell>
          <cell r="G53">
            <v>596811.3371171538</v>
          </cell>
        </row>
        <row r="54">
          <cell r="B54" t="str">
            <v>02040100020001</v>
          </cell>
          <cell r="C54" t="str">
            <v>ALAMBRE NEGRO N° 16</v>
          </cell>
          <cell r="D54" t="str">
            <v>KG</v>
          </cell>
          <cell r="E54">
            <v>4012.9968907708972</v>
          </cell>
          <cell r="F54">
            <v>4.66</v>
          </cell>
          <cell r="G54">
            <v>18700.565510992383</v>
          </cell>
        </row>
        <row r="55">
          <cell r="B55" t="str">
            <v>02401240874001</v>
          </cell>
          <cell r="C55" t="str">
            <v>ALAMBRE NEGRO GALVANIZADO N°16</v>
          </cell>
          <cell r="D55" t="str">
            <v>KG</v>
          </cell>
          <cell r="E55">
            <v>13.892111999999997</v>
          </cell>
          <cell r="F55">
            <v>9.8305084745762716</v>
          </cell>
          <cell r="G55">
            <v>136.56652474576271</v>
          </cell>
        </row>
        <row r="56">
          <cell r="B56" t="str">
            <v>02040300010022</v>
          </cell>
          <cell r="C56" t="str">
            <v>ACERO CORRUGADO fy = 4200 kg/cm2 GRADO 60</v>
          </cell>
          <cell r="D56" t="str">
            <v>KG</v>
          </cell>
          <cell r="E56">
            <v>84272.934706188855</v>
          </cell>
          <cell r="F56">
            <v>4.4000000000000004</v>
          </cell>
          <cell r="G56">
            <v>370800.91270723101</v>
          </cell>
        </row>
        <row r="57">
          <cell r="B57" t="str">
            <v>01010100088</v>
          </cell>
          <cell r="C57" t="str">
            <v>TUBERÍA GRP DN400 mm SN2500</v>
          </cell>
          <cell r="D57" t="str">
            <v>M</v>
          </cell>
          <cell r="E57">
            <v>0</v>
          </cell>
          <cell r="F57">
            <v>450.8932725333334</v>
          </cell>
          <cell r="G57">
            <v>0</v>
          </cell>
        </row>
        <row r="58">
          <cell r="B58" t="str">
            <v>0101010005433212</v>
          </cell>
          <cell r="C58" t="str">
            <v>TUBERÍA GRP DN600 mm SN2500</v>
          </cell>
          <cell r="D58" t="str">
            <v>M</v>
          </cell>
          <cell r="E58">
            <v>185.999</v>
          </cell>
          <cell r="F58">
            <v>522.0158176000001</v>
          </cell>
          <cell r="G58">
            <v>97094.420057782423</v>
          </cell>
        </row>
        <row r="59">
          <cell r="B59" t="str">
            <v>0146525501</v>
          </cell>
          <cell r="C59" t="str">
            <v>TUBERIA PVC SDR 26; DIAMETRO 10"</v>
          </cell>
          <cell r="D59" t="str">
            <v>M</v>
          </cell>
          <cell r="E59">
            <v>0</v>
          </cell>
          <cell r="F59">
            <v>160</v>
          </cell>
          <cell r="G59">
            <v>0</v>
          </cell>
        </row>
        <row r="60">
          <cell r="B60" t="str">
            <v>0793645456601</v>
          </cell>
          <cell r="C60" t="str">
            <v>COMPUERTA METALICA PLANA DESLIZANTE DE 1.0x1.0 m CON VASTAGO Y VOLANTE</v>
          </cell>
          <cell r="D60" t="str">
            <v>UND</v>
          </cell>
          <cell r="E60">
            <v>2</v>
          </cell>
          <cell r="F60">
            <v>5594.25</v>
          </cell>
          <cell r="G60">
            <v>11188.5</v>
          </cell>
        </row>
        <row r="61">
          <cell r="B61" t="str">
            <v>01010100092</v>
          </cell>
          <cell r="C61" t="str">
            <v>COMPUERTA METALICA PLANA DESLIZANTE DE 1.0x1.2 m CON VASTAGO Y VOLANTE</v>
          </cell>
          <cell r="D61" t="str">
            <v>UND</v>
          </cell>
          <cell r="E61">
            <v>0</v>
          </cell>
          <cell r="F61">
            <v>5828.7449999999999</v>
          </cell>
          <cell r="G61">
            <v>0</v>
          </cell>
        </row>
        <row r="62">
          <cell r="B62" t="str">
            <v>01010100093</v>
          </cell>
          <cell r="C62" t="str">
            <v>COMPUERTA METALICA PLANA DESLIZANTE DE 1.5x1.0 m CON VASTAGO Y VOLANTE</v>
          </cell>
          <cell r="D62" t="str">
            <v>UND</v>
          </cell>
          <cell r="E62">
            <v>3</v>
          </cell>
          <cell r="F62">
            <v>6063.24</v>
          </cell>
          <cell r="G62">
            <v>18189.72</v>
          </cell>
        </row>
        <row r="63">
          <cell r="B63" t="str">
            <v>010798797801</v>
          </cell>
          <cell r="C63" t="str">
            <v>COMPUERTA METALICA PLANA DESLIZANTE DE 2.0x1.0 m CON VASTAGO Y VOLANTE</v>
          </cell>
          <cell r="D63" t="str">
            <v>UND</v>
          </cell>
          <cell r="E63">
            <v>0</v>
          </cell>
          <cell r="F63">
            <v>6454.06</v>
          </cell>
          <cell r="G63">
            <v>0</v>
          </cell>
        </row>
        <row r="64">
          <cell r="B64" t="str">
            <v>07985552301</v>
          </cell>
          <cell r="C64" t="str">
            <v>COMPUERTA METALICA PLANA DESLIZANTE DE 2.3x1.0 m CON VASTAGO Y VOLANTE</v>
          </cell>
          <cell r="D64" t="str">
            <v>UND</v>
          </cell>
          <cell r="E64">
            <v>0</v>
          </cell>
          <cell r="F64">
            <v>6688.55</v>
          </cell>
          <cell r="G64">
            <v>0</v>
          </cell>
        </row>
        <row r="65">
          <cell r="B65" t="str">
            <v>01010100062</v>
          </cell>
          <cell r="C65" t="str">
            <v>TUBERIA HDPE Ø=36"</v>
          </cell>
          <cell r="D65" t="str">
            <v>M</v>
          </cell>
          <cell r="E65">
            <v>5.25</v>
          </cell>
          <cell r="F65">
            <v>416.99858688000006</v>
          </cell>
          <cell r="G65">
            <v>2189.2425811200005</v>
          </cell>
        </row>
        <row r="66">
          <cell r="B66" t="str">
            <v>021501000100102</v>
          </cell>
          <cell r="C66" t="str">
            <v>TUBERIA HDPE Ø=18"</v>
          </cell>
          <cell r="D66" t="str">
            <v>M</v>
          </cell>
          <cell r="E66">
            <v>5.25</v>
          </cell>
          <cell r="F66">
            <v>208.49929344000003</v>
          </cell>
          <cell r="G66">
            <v>1094.6212905600003</v>
          </cell>
        </row>
        <row r="67">
          <cell r="B67" t="str">
            <v>0246842301</v>
          </cell>
          <cell r="C67" t="str">
            <v>TUBERIA HDPE Ø=14", 355 mm</v>
          </cell>
          <cell r="D67" t="str">
            <v>M</v>
          </cell>
          <cell r="E67">
            <v>0</v>
          </cell>
          <cell r="F67">
            <v>162.16611712000002</v>
          </cell>
          <cell r="G67">
            <v>0</v>
          </cell>
        </row>
        <row r="68">
          <cell r="B68" t="str">
            <v>0101010005433512</v>
          </cell>
          <cell r="C68" t="str">
            <v>COMPUERTAS GUILLOTINA DE 1.0X1.0X5.2M CON VASTAGO Y VOLANTE</v>
          </cell>
          <cell r="D68" t="str">
            <v>UND</v>
          </cell>
          <cell r="E68">
            <v>0</v>
          </cell>
          <cell r="F68">
            <v>8830.5280103040004</v>
          </cell>
          <cell r="G68">
            <v>0</v>
          </cell>
        </row>
        <row r="69">
          <cell r="B69" t="str">
            <v>02070300010801</v>
          </cell>
          <cell r="C69" t="str">
            <v>HORMIGON</v>
          </cell>
          <cell r="D69" t="str">
            <v>M3</v>
          </cell>
          <cell r="E69">
            <v>0</v>
          </cell>
          <cell r="F69">
            <v>40</v>
          </cell>
          <cell r="G69">
            <v>0</v>
          </cell>
        </row>
        <row r="70">
          <cell r="B70" t="str">
            <v>0204367001</v>
          </cell>
          <cell r="C70" t="str">
            <v>GAVION TIPO CAJA</v>
          </cell>
          <cell r="D70" t="str">
            <v>UND</v>
          </cell>
          <cell r="E70">
            <v>0</v>
          </cell>
          <cell r="F70">
            <v>0</v>
          </cell>
          <cell r="G70">
            <v>0</v>
          </cell>
        </row>
        <row r="71">
          <cell r="B71" t="str">
            <v>0210020901</v>
          </cell>
          <cell r="C71" t="str">
            <v>GEOTEXTIL NO TEJIDO CLASE 2</v>
          </cell>
          <cell r="D71" t="str">
            <v>M2</v>
          </cell>
          <cell r="E71">
            <v>0</v>
          </cell>
          <cell r="F71">
            <v>6.1</v>
          </cell>
          <cell r="G71">
            <v>0</v>
          </cell>
        </row>
        <row r="72">
          <cell r="B72" t="str">
            <v>02130309103</v>
          </cell>
          <cell r="C72" t="str">
            <v>SELECCIÓN Y ACOPIO DE PIEDRAS</v>
          </cell>
          <cell r="D72" t="str">
            <v>M2</v>
          </cell>
          <cell r="E72">
            <v>165.34000000000003</v>
          </cell>
          <cell r="F72">
            <v>15</v>
          </cell>
          <cell r="G72">
            <v>2480.1000000000004</v>
          </cell>
        </row>
        <row r="73">
          <cell r="B73" t="str">
            <v>010101010692</v>
          </cell>
          <cell r="C73" t="str">
            <v>MANTA ASFALTICA</v>
          </cell>
          <cell r="D73" t="str">
            <v>M2</v>
          </cell>
          <cell r="E73">
            <v>0</v>
          </cell>
          <cell r="F73">
            <v>26.25</v>
          </cell>
          <cell r="G73">
            <v>0</v>
          </cell>
        </row>
        <row r="74">
          <cell r="B74" t="str">
            <v>0207010008</v>
          </cell>
          <cell r="C74" t="str">
            <v>GRAVILLA PUESTA EN OBRA</v>
          </cell>
          <cell r="D74" t="str">
            <v>M3</v>
          </cell>
          <cell r="E74">
            <v>0.97880391010997914</v>
          </cell>
          <cell r="F74">
            <v>60</v>
          </cell>
          <cell r="G74">
            <v>58.728234606598747</v>
          </cell>
        </row>
        <row r="75">
          <cell r="B75" t="str">
            <v>0228030242</v>
          </cell>
          <cell r="C75" t="str">
            <v>MORTERO</v>
          </cell>
          <cell r="D75" t="str">
            <v>M2</v>
          </cell>
          <cell r="E75">
            <v>61.861999999999995</v>
          </cell>
          <cell r="F75">
            <v>9.59</v>
          </cell>
          <cell r="G75">
            <v>593.25657999999999</v>
          </cell>
        </row>
        <row r="76">
          <cell r="B76" t="str">
            <v>02010500030003</v>
          </cell>
          <cell r="C76" t="str">
            <v>DRISA NYLON 1/4" 50m</v>
          </cell>
          <cell r="D76" t="str">
            <v>UND</v>
          </cell>
          <cell r="E76">
            <v>0.999</v>
          </cell>
          <cell r="F76">
            <v>75.847457627118644</v>
          </cell>
          <cell r="G76">
            <v>75.771610169491524</v>
          </cell>
        </row>
        <row r="77">
          <cell r="B77" t="str">
            <v>02041200010002</v>
          </cell>
          <cell r="C77" t="str">
            <v>CLAVOS PARA MADERA CON CABEZA 1 1/2"</v>
          </cell>
          <cell r="D77" t="str">
            <v>KG</v>
          </cell>
          <cell r="E77">
            <v>2.9200000000000004</v>
          </cell>
          <cell r="F77">
            <v>6.69</v>
          </cell>
          <cell r="G77">
            <v>19.534800000000004</v>
          </cell>
        </row>
        <row r="78">
          <cell r="B78" t="str">
            <v>0231000010006</v>
          </cell>
          <cell r="C78" t="str">
            <v>LISTON DE EUCALIPTO D=2"X4M</v>
          </cell>
          <cell r="D78" t="str">
            <v>UND</v>
          </cell>
          <cell r="E78">
            <v>4.5</v>
          </cell>
          <cell r="F78">
            <v>18.5</v>
          </cell>
          <cell r="G78">
            <v>83.25</v>
          </cell>
        </row>
        <row r="79">
          <cell r="B79" t="str">
            <v>0204300002</v>
          </cell>
          <cell r="C79" t="str">
            <v>GAVION TIPO CAJA PARA SOPORTE DE BANCA</v>
          </cell>
          <cell r="D79" t="str">
            <v>UND</v>
          </cell>
          <cell r="E79">
            <v>0</v>
          </cell>
          <cell r="F79">
            <v>150</v>
          </cell>
          <cell r="G79">
            <v>0</v>
          </cell>
        </row>
        <row r="80">
          <cell r="B80" t="str">
            <v>02311900010003</v>
          </cell>
          <cell r="C80" t="str">
            <v>MADERA DE HUAYRURO EN LISTONES</v>
          </cell>
          <cell r="D80" t="str">
            <v>UND</v>
          </cell>
          <cell r="E80">
            <v>0</v>
          </cell>
          <cell r="F80">
            <v>12</v>
          </cell>
          <cell r="G80">
            <v>0</v>
          </cell>
        </row>
        <row r="81">
          <cell r="B81" t="str">
            <v>0271050139</v>
          </cell>
          <cell r="C81" t="str">
            <v>SUMINISTRO E INSTALACION DE PLATINA DE ACERO INOXIDABLE 1MX0.05MX2MM Y PERNOS DE FIJACION</v>
          </cell>
          <cell r="D81" t="str">
            <v>UND</v>
          </cell>
          <cell r="E81">
            <v>0</v>
          </cell>
          <cell r="F81">
            <v>75</v>
          </cell>
          <cell r="G81">
            <v>0</v>
          </cell>
        </row>
        <row r="82">
          <cell r="B82" t="str">
            <v>02310000010005</v>
          </cell>
          <cell r="C82" t="str">
            <v>POSTE DE EUCALIPTO D=6"X4M</v>
          </cell>
          <cell r="D82" t="str">
            <v>UND</v>
          </cell>
          <cell r="E82">
            <v>2</v>
          </cell>
          <cell r="F82">
            <v>18.5</v>
          </cell>
          <cell r="G82">
            <v>37</v>
          </cell>
        </row>
        <row r="83">
          <cell r="B83" t="str">
            <v>0230320005</v>
          </cell>
          <cell r="C83" t="str">
            <v>ABRAZADERA METALICA DE 1"</v>
          </cell>
          <cell r="D83" t="str">
            <v>UND</v>
          </cell>
          <cell r="E83">
            <v>4</v>
          </cell>
          <cell r="F83">
            <v>5</v>
          </cell>
          <cell r="G83">
            <v>20</v>
          </cell>
        </row>
        <row r="84">
          <cell r="B84" t="str">
            <v>0230470015</v>
          </cell>
          <cell r="C84" t="str">
            <v>PINTURA ANTICORROSIVA</v>
          </cell>
          <cell r="D84" t="str">
            <v>GAL</v>
          </cell>
          <cell r="E84">
            <v>2.8000000000000001E-2</v>
          </cell>
          <cell r="F84">
            <v>53.389830508474581</v>
          </cell>
          <cell r="G84">
            <v>1.4949152542372883</v>
          </cell>
        </row>
        <row r="85">
          <cell r="B85" t="str">
            <v>0230670013</v>
          </cell>
          <cell r="C85" t="str">
            <v>DISOLVENTE XILOL</v>
          </cell>
          <cell r="D85" t="str">
            <v>GAL</v>
          </cell>
          <cell r="E85">
            <v>4.8000000000000001E-2</v>
          </cell>
          <cell r="F85">
            <v>36.86</v>
          </cell>
          <cell r="G85">
            <v>1.76928</v>
          </cell>
        </row>
        <row r="86">
          <cell r="B86" t="str">
            <v>0230920002</v>
          </cell>
          <cell r="C86" t="str">
            <v>SOLDADURA AWS E6011</v>
          </cell>
          <cell r="D86" t="str">
            <v>KG</v>
          </cell>
          <cell r="E86">
            <v>0.1</v>
          </cell>
          <cell r="F86">
            <v>13.983050847457628</v>
          </cell>
          <cell r="G86">
            <v>1.398305084745763</v>
          </cell>
        </row>
        <row r="87">
          <cell r="B87" t="str">
            <v>0267110010</v>
          </cell>
          <cell r="C87" t="str">
            <v>LAMINA REFLECTIVA ALTA INTENSIDAD</v>
          </cell>
          <cell r="D87" t="str">
            <v>UND</v>
          </cell>
          <cell r="E87">
            <v>0.2</v>
          </cell>
          <cell r="F87">
            <v>50</v>
          </cell>
          <cell r="G87">
            <v>10</v>
          </cell>
        </row>
        <row r="88">
          <cell r="B88" t="str">
            <v>0253030027</v>
          </cell>
          <cell r="C88" t="str">
            <v>PLATINA DE ACERO INOXIDABLE E= 1/8"</v>
          </cell>
          <cell r="D88" t="str">
            <v>UND</v>
          </cell>
          <cell r="E88">
            <v>2</v>
          </cell>
          <cell r="F88">
            <v>75</v>
          </cell>
          <cell r="G88">
            <v>150</v>
          </cell>
        </row>
        <row r="89">
          <cell r="B89" t="str">
            <v>02070500010002</v>
          </cell>
          <cell r="C89" t="str">
            <v>TIERRA DE CHACRA</v>
          </cell>
          <cell r="D89" t="str">
            <v>M3</v>
          </cell>
          <cell r="E89">
            <v>0</v>
          </cell>
          <cell r="F89">
            <v>50</v>
          </cell>
          <cell r="G89">
            <v>0</v>
          </cell>
        </row>
        <row r="90">
          <cell r="B90" t="str">
            <v>02310000012</v>
          </cell>
          <cell r="C90" t="str">
            <v>MADERA 1 1/2" X 1 1/2"</v>
          </cell>
          <cell r="D90" t="str">
            <v>P2</v>
          </cell>
          <cell r="E90">
            <v>0</v>
          </cell>
          <cell r="F90">
            <v>4.5</v>
          </cell>
          <cell r="G90">
            <v>0</v>
          </cell>
        </row>
        <row r="91">
          <cell r="B91" t="str">
            <v>02671100012</v>
          </cell>
          <cell r="C91" t="str">
            <v>CINTA DE SEÑALIZACION</v>
          </cell>
          <cell r="D91" t="str">
            <v>UND</v>
          </cell>
          <cell r="E91">
            <v>0</v>
          </cell>
          <cell r="F91">
            <v>32</v>
          </cell>
          <cell r="G91">
            <v>0</v>
          </cell>
        </row>
        <row r="92">
          <cell r="B92" t="str">
            <v>0230100010014</v>
          </cell>
          <cell r="C92" t="str">
            <v>YESO EN BOLSAS DE 18 KG</v>
          </cell>
          <cell r="D92" t="str">
            <v>BOL</v>
          </cell>
          <cell r="E92">
            <v>0</v>
          </cell>
          <cell r="F92">
            <v>17</v>
          </cell>
          <cell r="G92">
            <v>0</v>
          </cell>
        </row>
        <row r="93">
          <cell r="B93" t="str">
            <v>01005847471201</v>
          </cell>
          <cell r="C93" t="str">
            <v>PROSOPIS PALLIDA KUNTH ALGARROBO (1.00 a 1.50m)</v>
          </cell>
          <cell r="D93" t="str">
            <v>UND</v>
          </cell>
          <cell r="E93">
            <v>0</v>
          </cell>
          <cell r="F93">
            <v>125</v>
          </cell>
          <cell r="G93">
            <v>0</v>
          </cell>
        </row>
        <row r="94">
          <cell r="B94" t="str">
            <v>01005847471202</v>
          </cell>
          <cell r="C94" t="str">
            <v>SCHINUS MOLLE MOLLE SERRANO (1.00 a 1.50m)</v>
          </cell>
          <cell r="D94" t="str">
            <v>UND</v>
          </cell>
          <cell r="E94">
            <v>0</v>
          </cell>
          <cell r="F94">
            <v>165</v>
          </cell>
          <cell r="G94">
            <v>0</v>
          </cell>
        </row>
        <row r="95">
          <cell r="B95" t="str">
            <v>01005847471203</v>
          </cell>
          <cell r="C95" t="str">
            <v>ACACIA MACRACANTHA FAIQUE (1.00 a 1.50m)</v>
          </cell>
          <cell r="D95" t="str">
            <v>UND</v>
          </cell>
          <cell r="E95">
            <v>0</v>
          </cell>
          <cell r="F95">
            <v>140</v>
          </cell>
          <cell r="G95">
            <v>0</v>
          </cell>
        </row>
        <row r="96">
          <cell r="B96" t="str">
            <v>01005847471204</v>
          </cell>
          <cell r="C96" t="str">
            <v>PARKINSONIA ACULEATA AZOTE DE CRISTO (1.00 a 1.50 m)</v>
          </cell>
          <cell r="D96" t="str">
            <v>UND</v>
          </cell>
          <cell r="E96">
            <v>0</v>
          </cell>
          <cell r="F96">
            <v>180</v>
          </cell>
          <cell r="G96">
            <v>0</v>
          </cell>
        </row>
        <row r="97">
          <cell r="B97" t="str">
            <v>01005847471205</v>
          </cell>
          <cell r="C97" t="str">
            <v>TESSARIA INTEGRIFOLIA RUIZ &amp; PAV PAJARRO BOBO (1.00 a 1.50m)</v>
          </cell>
          <cell r="D97" t="str">
            <v>UND</v>
          </cell>
          <cell r="E97">
            <v>0</v>
          </cell>
          <cell r="F97">
            <v>50</v>
          </cell>
          <cell r="G97">
            <v>0</v>
          </cell>
        </row>
        <row r="98">
          <cell r="B98" t="str">
            <v>01005847471206</v>
          </cell>
          <cell r="C98" t="str">
            <v>SENNA MULTIGLANDULOSA MUTUY (0.60 a 0.80m)</v>
          </cell>
          <cell r="D98" t="str">
            <v>UND</v>
          </cell>
          <cell r="E98">
            <v>0</v>
          </cell>
          <cell r="F98">
            <v>30</v>
          </cell>
          <cell r="G98">
            <v>0</v>
          </cell>
        </row>
        <row r="99">
          <cell r="B99" t="str">
            <v>01005847471207</v>
          </cell>
          <cell r="C99" t="str">
            <v>ENCELIA CANESCEN GIRASOL SILVESTRE (0.20m a 0.30m)</v>
          </cell>
          <cell r="D99" t="str">
            <v>UND</v>
          </cell>
          <cell r="E99">
            <v>0</v>
          </cell>
          <cell r="F99">
            <v>38</v>
          </cell>
          <cell r="G99">
            <v>0</v>
          </cell>
        </row>
        <row r="100">
          <cell r="B100" t="str">
            <v>01005847471208</v>
          </cell>
          <cell r="C100" t="str">
            <v>WEDELIA TRIBOLATA WEDELIA (0.15m)</v>
          </cell>
          <cell r="D100" t="str">
            <v>UND</v>
          </cell>
          <cell r="E100">
            <v>0</v>
          </cell>
          <cell r="F100">
            <v>2</v>
          </cell>
          <cell r="G100">
            <v>0</v>
          </cell>
        </row>
        <row r="101">
          <cell r="B101" t="str">
            <v>01005847471211</v>
          </cell>
          <cell r="C101" t="str">
            <v>COMPOST SACO 35kg</v>
          </cell>
          <cell r="D101" t="str">
            <v>UND</v>
          </cell>
          <cell r="E101">
            <v>0</v>
          </cell>
          <cell r="F101">
            <v>8</v>
          </cell>
          <cell r="G101">
            <v>0</v>
          </cell>
        </row>
        <row r="102">
          <cell r="B102" t="str">
            <v>01005847471212</v>
          </cell>
          <cell r="C102" t="str">
            <v>AZUFRE SACO 25kg</v>
          </cell>
          <cell r="D102" t="str">
            <v>UND</v>
          </cell>
          <cell r="E102">
            <v>0</v>
          </cell>
          <cell r="F102">
            <v>94</v>
          </cell>
          <cell r="G102">
            <v>0</v>
          </cell>
        </row>
        <row r="103">
          <cell r="B103" t="str">
            <v>01005847471213</v>
          </cell>
          <cell r="C103" t="str">
            <v>YESO SACO 40kg</v>
          </cell>
          <cell r="D103" t="str">
            <v>UND</v>
          </cell>
          <cell r="E103">
            <v>0</v>
          </cell>
          <cell r="F103">
            <v>70</v>
          </cell>
          <cell r="G103">
            <v>0</v>
          </cell>
        </row>
        <row r="104">
          <cell r="B104" t="str">
            <v>01005847471214</v>
          </cell>
          <cell r="C104" t="str">
            <v>NPK 10:30:10 SACO DE 50kg</v>
          </cell>
          <cell r="D104" t="str">
            <v>UND</v>
          </cell>
          <cell r="E104">
            <v>0</v>
          </cell>
          <cell r="F104">
            <v>216</v>
          </cell>
          <cell r="G104">
            <v>0</v>
          </cell>
        </row>
        <row r="105">
          <cell r="B105" t="str">
            <v>01005847471215</v>
          </cell>
          <cell r="C105" t="str">
            <v>NPK 20:20:20 SACO DE 50kg</v>
          </cell>
          <cell r="D105" t="str">
            <v>UND</v>
          </cell>
          <cell r="E105">
            <v>0</v>
          </cell>
          <cell r="F105">
            <v>232</v>
          </cell>
          <cell r="G105">
            <v>0</v>
          </cell>
        </row>
        <row r="106">
          <cell r="B106" t="str">
            <v>01005847471216</v>
          </cell>
          <cell r="C106" t="str">
            <v>TUTORES EUCALIPTO 2.5m</v>
          </cell>
          <cell r="D106" t="str">
            <v>UND</v>
          </cell>
          <cell r="E106">
            <v>0</v>
          </cell>
          <cell r="F106">
            <v>8.4</v>
          </cell>
          <cell r="G106">
            <v>0</v>
          </cell>
        </row>
        <row r="107">
          <cell r="B107" t="str">
            <v>01005847471217</v>
          </cell>
          <cell r="C107" t="str">
            <v>SOGA DE YUTE 5/64 DE 58m</v>
          </cell>
          <cell r="D107" t="str">
            <v>UND</v>
          </cell>
          <cell r="E107">
            <v>0</v>
          </cell>
          <cell r="F107">
            <v>5.9</v>
          </cell>
          <cell r="G107">
            <v>0</v>
          </cell>
        </row>
        <row r="108">
          <cell r="B108" t="str">
            <v>01005847471218</v>
          </cell>
          <cell r="C108" t="str">
            <v>PITON CONTRA INCENDIO PARA ADAPTACION DE MANGUERA DE CISTERNA</v>
          </cell>
          <cell r="D108" t="str">
            <v>UND</v>
          </cell>
          <cell r="E108">
            <v>0</v>
          </cell>
          <cell r="F108">
            <v>2800</v>
          </cell>
          <cell r="G108">
            <v>0</v>
          </cell>
        </row>
        <row r="109">
          <cell r="B109" t="str">
            <v>0100456464511</v>
          </cell>
          <cell r="C109" t="str">
            <v>MALLA ELECTROSOLDADA 150X150 MM DN 6</v>
          </cell>
          <cell r="D109" t="str">
            <v>M2</v>
          </cell>
          <cell r="E109">
            <v>1111.3689599999998</v>
          </cell>
          <cell r="F109">
            <v>10.5</v>
          </cell>
          <cell r="G109">
            <v>11669.374079999998</v>
          </cell>
        </row>
        <row r="110">
          <cell r="B110" t="str">
            <v>089654653311</v>
          </cell>
          <cell r="C110" t="str">
            <v>MATERIALES VARIOS TOPOGRAFÍA</v>
          </cell>
          <cell r="D110" t="str">
            <v>M2</v>
          </cell>
          <cell r="E110">
            <v>137.65</v>
          </cell>
          <cell r="F110">
            <v>0.5</v>
          </cell>
          <cell r="G110">
            <v>68.825000000000003</v>
          </cell>
        </row>
        <row r="111">
          <cell r="B111" t="str">
            <v>042901000229121</v>
          </cell>
          <cell r="C111" t="str">
            <v>MATERIALES PARA EMPALME DE CABEZALES Y CANALES EXISTENTES</v>
          </cell>
          <cell r="D111" t="str">
            <v>GLB</v>
          </cell>
          <cell r="E111">
            <v>0</v>
          </cell>
          <cell r="F111">
            <v>1117.0999999999999</v>
          </cell>
          <cell r="G111">
            <v>0</v>
          </cell>
        </row>
        <row r="112">
          <cell r="B112" t="str">
            <v>04290100022912</v>
          </cell>
          <cell r="C112" t="str">
            <v>BARRENO 5' X 1/8"</v>
          </cell>
          <cell r="D112" t="str">
            <v>UND</v>
          </cell>
          <cell r="E112">
            <v>81.831291666666672</v>
          </cell>
          <cell r="F112">
            <v>65.83</v>
          </cell>
          <cell r="G112">
            <v>5386.9539304166665</v>
          </cell>
        </row>
        <row r="113">
          <cell r="B113" t="str">
            <v>071676322251</v>
          </cell>
          <cell r="C113" t="str">
            <v>TUBERIA ALCANTARILLA METALICA CORRUGADA DE 36"X 2MM/ PERNOS + TUERCAS</v>
          </cell>
          <cell r="D113" t="str">
            <v>M</v>
          </cell>
          <cell r="E113">
            <v>0</v>
          </cell>
          <cell r="F113">
            <v>461.08266666666668</v>
          </cell>
          <cell r="G113">
            <v>0</v>
          </cell>
        </row>
        <row r="114">
          <cell r="B114" t="str">
            <v>07897454501</v>
          </cell>
          <cell r="C114" t="str">
            <v>TUBERIA HDPE D=355 MM, 14" PULG</v>
          </cell>
          <cell r="D114" t="str">
            <v>M</v>
          </cell>
          <cell r="E114">
            <v>137.94900000000001</v>
          </cell>
          <cell r="F114">
            <v>162.16611712000002</v>
          </cell>
          <cell r="G114">
            <v>22370.653690586885</v>
          </cell>
        </row>
        <row r="115">
          <cell r="B115" t="str">
            <v>078974545011</v>
          </cell>
          <cell r="C115" t="str">
            <v>TUBERIA HDPE D=600 MM</v>
          </cell>
          <cell r="D115" t="str">
            <v>M</v>
          </cell>
          <cell r="E115">
            <v>0</v>
          </cell>
          <cell r="F115">
            <v>273.62112000000002</v>
          </cell>
          <cell r="G115">
            <v>0</v>
          </cell>
        </row>
        <row r="116">
          <cell r="B116" t="str">
            <v>07848765301</v>
          </cell>
          <cell r="C116" t="str">
            <v>LUBRICANTE PARA UNION DE TUBERIA HDPE</v>
          </cell>
          <cell r="D116" t="str">
            <v>KG</v>
          </cell>
          <cell r="E116">
            <v>2.3824199999999998</v>
          </cell>
          <cell r="F116">
            <v>90</v>
          </cell>
          <cell r="G116">
            <v>214.41779999999997</v>
          </cell>
        </row>
        <row r="117">
          <cell r="B117" t="str">
            <v>079874654301</v>
          </cell>
          <cell r="C117" t="str">
            <v>CODO PARA SIFON</v>
          </cell>
          <cell r="D117" t="str">
            <v>UND</v>
          </cell>
          <cell r="E117">
            <v>8</v>
          </cell>
          <cell r="F117">
            <v>1657.3440000000001</v>
          </cell>
          <cell r="G117">
            <v>13258.752</v>
          </cell>
        </row>
        <row r="119">
          <cell r="G119">
            <v>7537754.5874992702</v>
          </cell>
        </row>
        <row r="121">
          <cell r="B121" t="str">
            <v>EQUIPOS</v>
          </cell>
        </row>
        <row r="123">
          <cell r="B123" t="str">
            <v>0301010006</v>
          </cell>
          <cell r="C123" t="str">
            <v>HERRAMIENTAS MANUALES</v>
          </cell>
          <cell r="D123" t="str">
            <v>%MO</v>
          </cell>
          <cell r="E123">
            <v>1</v>
          </cell>
          <cell r="F123">
            <v>70983.01017324526</v>
          </cell>
          <cell r="G123">
            <v>70983.01017324526</v>
          </cell>
        </row>
        <row r="124">
          <cell r="B124" t="str">
            <v>03375400185</v>
          </cell>
          <cell r="C124" t="str">
            <v>RODILLO LISO VIBRATORIO AUTOPROPULSADO 12  ton</v>
          </cell>
          <cell r="D124" t="str">
            <v>H-M</v>
          </cell>
          <cell r="E124">
            <v>1905.3550598936306</v>
          </cell>
          <cell r="F124">
            <v>98.404799999999994</v>
          </cell>
          <cell r="G124">
            <v>187496.08359782072</v>
          </cell>
        </row>
        <row r="125">
          <cell r="B125" t="str">
            <v>03011600010004</v>
          </cell>
          <cell r="C125" t="str">
            <v>CARGADOR SOBRE LLANTAS DE 160-195 HP 3.5 yd3</v>
          </cell>
          <cell r="D125" t="str">
            <v>H-M</v>
          </cell>
          <cell r="E125">
            <v>1100.2816598399997</v>
          </cell>
          <cell r="F125">
            <v>158.68271999999999</v>
          </cell>
          <cell r="G125">
            <v>174595.68654952591</v>
          </cell>
        </row>
        <row r="126">
          <cell r="B126" t="str">
            <v>03011600010005</v>
          </cell>
          <cell r="C126" t="str">
            <v>CARGADOR SOBRE LLANTAS DE 200-250 Hp 4.0-4.1 yd3</v>
          </cell>
          <cell r="D126" t="str">
            <v>H-M</v>
          </cell>
          <cell r="E126">
            <v>929.50489159999972</v>
          </cell>
          <cell r="F126">
            <v>217.6713</v>
          </cell>
          <cell r="G126">
            <v>202326.53811093103</v>
          </cell>
        </row>
        <row r="127">
          <cell r="B127" t="str">
            <v>030117000100011</v>
          </cell>
          <cell r="C127" t="str">
            <v>EXCAVADORA SOBRE ORUGAS 200 - 260 HP</v>
          </cell>
          <cell r="D127" t="str">
            <v>H-M</v>
          </cell>
          <cell r="E127">
            <v>10815.947255849484</v>
          </cell>
          <cell r="F127">
            <v>289.23839999999996</v>
          </cell>
          <cell r="G127">
            <v>3128387.2787662949</v>
          </cell>
        </row>
        <row r="128">
          <cell r="B128" t="str">
            <v>03011700020009</v>
          </cell>
          <cell r="C128" t="str">
            <v>RETROEXCAVADORA SOBRE LLANTAS 58 HP 1 y3</v>
          </cell>
          <cell r="D128" t="str">
            <v>H-M</v>
          </cell>
          <cell r="E128">
            <v>770.94712499999991</v>
          </cell>
          <cell r="F128">
            <v>86.851200000000006</v>
          </cell>
          <cell r="G128">
            <v>66957.682942799991</v>
          </cell>
        </row>
        <row r="129">
          <cell r="B129" t="str">
            <v>03011800020003</v>
          </cell>
          <cell r="C129" t="str">
            <v>TRACTOR DE ORUGAS 180 - 210 HP</v>
          </cell>
          <cell r="D129" t="str">
            <v>H-M</v>
          </cell>
          <cell r="E129">
            <v>3113.4779449333332</v>
          </cell>
          <cell r="F129">
            <v>262.54560000000004</v>
          </cell>
          <cell r="G129">
            <v>817429.93513928901</v>
          </cell>
        </row>
        <row r="130">
          <cell r="B130" t="str">
            <v>03011800020002</v>
          </cell>
          <cell r="C130" t="str">
            <v>TRACTOR DE ORUGAS DE 300-355 HP</v>
          </cell>
          <cell r="D130" t="str">
            <v>H-M</v>
          </cell>
          <cell r="E130">
            <v>0</v>
          </cell>
          <cell r="F130">
            <v>370.25099999999998</v>
          </cell>
          <cell r="G130">
            <v>0</v>
          </cell>
        </row>
        <row r="131">
          <cell r="B131" t="str">
            <v>0301200002</v>
          </cell>
          <cell r="C131" t="str">
            <v>MOTONIVELADORA 125Hp</v>
          </cell>
          <cell r="D131" t="str">
            <v>H-M</v>
          </cell>
          <cell r="E131">
            <v>0</v>
          </cell>
          <cell r="F131">
            <v>215.53440000000001</v>
          </cell>
          <cell r="G131">
            <v>0</v>
          </cell>
        </row>
        <row r="132">
          <cell r="B132" t="str">
            <v>0301210004</v>
          </cell>
          <cell r="C132" t="str">
            <v>MANIPULADOR TELESCOPICO_120HP - 160HP</v>
          </cell>
          <cell r="D132" t="str">
            <v>H-M</v>
          </cell>
          <cell r="E132">
            <v>0</v>
          </cell>
          <cell r="F132">
            <v>107.09087674529626</v>
          </cell>
          <cell r="G132">
            <v>0</v>
          </cell>
        </row>
        <row r="133">
          <cell r="B133" t="str">
            <v>03375400190</v>
          </cell>
          <cell r="C133" t="str">
            <v>CAMION VOLQUETE DE 15 m3</v>
          </cell>
          <cell r="D133" t="str">
            <v>H-M</v>
          </cell>
          <cell r="E133">
            <v>34703.76202054145</v>
          </cell>
          <cell r="F133">
            <v>164.09393386064031</v>
          </cell>
          <cell r="G133">
            <v>5694676.8297141297</v>
          </cell>
        </row>
        <row r="134">
          <cell r="B134" t="str">
            <v>030122000500031</v>
          </cell>
          <cell r="C134" t="str">
            <v>CAMION CISTERNA 5000 gl (AGUA)_400Hp</v>
          </cell>
          <cell r="D134" t="str">
            <v>H-M</v>
          </cell>
          <cell r="E134">
            <v>2571.8028160912281</v>
          </cell>
          <cell r="F134">
            <v>88.283529457179924</v>
          </cell>
          <cell r="G134">
            <v>227047.82967244822</v>
          </cell>
        </row>
        <row r="135">
          <cell r="B135" t="str">
            <v>0337540018</v>
          </cell>
          <cell r="C135" t="str">
            <v>ESTACION TOTAL INC ACCESORIOS (PRISMAS Y OTROS)</v>
          </cell>
          <cell r="D135" t="str">
            <v>H-M</v>
          </cell>
          <cell r="E135">
            <v>3298.2024000000001</v>
          </cell>
          <cell r="F135">
            <v>15</v>
          </cell>
          <cell r="G135">
            <v>49473.036</v>
          </cell>
        </row>
        <row r="136">
          <cell r="B136" t="str">
            <v>03012200111</v>
          </cell>
          <cell r="C136" t="str">
            <v>CAMION PLATAFORMA_4x2_122Hp_GRUA 12TM</v>
          </cell>
          <cell r="D136" t="str">
            <v>H-M</v>
          </cell>
          <cell r="E136">
            <v>0</v>
          </cell>
          <cell r="F136">
            <v>145.21</v>
          </cell>
          <cell r="G136">
            <v>0</v>
          </cell>
        </row>
        <row r="137">
          <cell r="B137" t="str">
            <v>03375400181</v>
          </cell>
          <cell r="C137" t="str">
            <v>GPS</v>
          </cell>
          <cell r="D137" t="str">
            <v>H-M</v>
          </cell>
          <cell r="E137">
            <v>3296</v>
          </cell>
          <cell r="F137">
            <v>30</v>
          </cell>
          <cell r="G137">
            <v>98880</v>
          </cell>
        </row>
        <row r="138">
          <cell r="B138" t="str">
            <v>03375400182</v>
          </cell>
          <cell r="C138" t="str">
            <v>NIVEL ELECTRONICO</v>
          </cell>
          <cell r="D138" t="str">
            <v>H-M</v>
          </cell>
          <cell r="E138">
            <v>1648</v>
          </cell>
          <cell r="F138">
            <v>11.36971393371935</v>
          </cell>
          <cell r="G138">
            <v>18737.288562769489</v>
          </cell>
        </row>
        <row r="139">
          <cell r="B139" t="str">
            <v>03375400186</v>
          </cell>
          <cell r="C139" t="str">
            <v>CAMION BARANDA</v>
          </cell>
          <cell r="D139" t="str">
            <v>H-M</v>
          </cell>
          <cell r="E139">
            <v>0</v>
          </cell>
          <cell r="F139">
            <v>38.113333333333337</v>
          </cell>
          <cell r="G139">
            <v>0</v>
          </cell>
        </row>
        <row r="140">
          <cell r="B140" t="str">
            <v>03375400187</v>
          </cell>
          <cell r="C140" t="str">
            <v>MOTOSIERRA</v>
          </cell>
          <cell r="D140" t="str">
            <v>H-M</v>
          </cell>
          <cell r="E140">
            <v>37.32</v>
          </cell>
          <cell r="F140">
            <v>0.66748897144183894</v>
          </cell>
          <cell r="G140">
            <v>24.910688414209428</v>
          </cell>
        </row>
        <row r="141">
          <cell r="B141" t="str">
            <v>03375400183</v>
          </cell>
          <cell r="C141" t="str">
            <v>VIBRADOR DE CONCRETO 4 HP 1.25"</v>
          </cell>
          <cell r="D141" t="str">
            <v>H-M</v>
          </cell>
          <cell r="E141">
            <v>392.1867650793651</v>
          </cell>
          <cell r="F141">
            <v>2.9022521476665895</v>
          </cell>
          <cell r="G141">
            <v>1138.2248812379996</v>
          </cell>
        </row>
        <row r="142">
          <cell r="B142" t="str">
            <v>03375400188</v>
          </cell>
          <cell r="C142" t="str">
            <v>MEZCLADORA DE CONCRETO 11 P3 (23 HP)</v>
          </cell>
          <cell r="D142" t="str">
            <v>H-M</v>
          </cell>
          <cell r="E142">
            <v>8.184050793650794</v>
          </cell>
          <cell r="F142">
            <v>34.861852797771078</v>
          </cell>
          <cell r="G142">
            <v>285.31117405773557</v>
          </cell>
        </row>
        <row r="143">
          <cell r="B143" t="str">
            <v>03375400189</v>
          </cell>
          <cell r="C143" t="str">
            <v>VIBROAPISONADOR 3 HP</v>
          </cell>
          <cell r="D143" t="str">
            <v>H-M</v>
          </cell>
          <cell r="E143">
            <v>1642.1618680000001</v>
          </cell>
          <cell r="F143">
            <v>4.9338286510332017</v>
          </cell>
          <cell r="G143">
            <v>8102.1452739726037</v>
          </cell>
        </row>
        <row r="144">
          <cell r="B144" t="str">
            <v>0348500002</v>
          </cell>
          <cell r="C144" t="str">
            <v>CORTADORA DOBLADORA DE Fo.</v>
          </cell>
          <cell r="D144" t="str">
            <v>H-M</v>
          </cell>
          <cell r="E144">
            <v>2140.2650084111451</v>
          </cell>
          <cell r="F144">
            <v>6.5492464506069155</v>
          </cell>
          <cell r="G144">
            <v>14017.123009694873</v>
          </cell>
        </row>
        <row r="145">
          <cell r="B145" t="str">
            <v>01010100060</v>
          </cell>
          <cell r="C145" t="str">
            <v>MARTILLO PERFORADOR 2.6 HP</v>
          </cell>
          <cell r="D145" t="str">
            <v>H-M</v>
          </cell>
          <cell r="E145">
            <v>523.7202666666667</v>
          </cell>
          <cell r="F145">
            <v>6.5</v>
          </cell>
          <cell r="G145">
            <v>3404.1817333333338</v>
          </cell>
        </row>
        <row r="146">
          <cell r="B146" t="str">
            <v>0349080112</v>
          </cell>
          <cell r="C146" t="str">
            <v>ZARANDA ESTÁTICA</v>
          </cell>
          <cell r="D146" t="str">
            <v>H-M</v>
          </cell>
          <cell r="E146">
            <v>550.14082991999987</v>
          </cell>
          <cell r="F146">
            <v>8.5399999999999991</v>
          </cell>
          <cell r="G146">
            <v>4698.2026875167985</v>
          </cell>
        </row>
        <row r="147">
          <cell r="B147" t="str">
            <v>03012000021</v>
          </cell>
          <cell r="C147" t="str">
            <v>MOTONIVELADORA_185Hp</v>
          </cell>
          <cell r="D147" t="str">
            <v>H-M</v>
          </cell>
          <cell r="E147">
            <v>1759.7352279725944</v>
          </cell>
          <cell r="F147">
            <v>215.53440000000001</v>
          </cell>
          <cell r="G147">
            <v>379283.47651993635</v>
          </cell>
        </row>
        <row r="148">
          <cell r="B148" t="str">
            <v>030120129821</v>
          </cell>
          <cell r="C148" t="str">
            <v>COMPACTADORA VIBRATORIA TIPO PLANCHA 7 HP</v>
          </cell>
          <cell r="D148" t="str">
            <v>H-M</v>
          </cell>
          <cell r="E148">
            <v>2.3296000000000001</v>
          </cell>
          <cell r="F148">
            <v>42.15</v>
          </cell>
          <cell r="G148">
            <v>98.192639999999997</v>
          </cell>
        </row>
        <row r="149">
          <cell r="B149" t="str">
            <v>0301060002009871</v>
          </cell>
          <cell r="C149" t="str">
            <v>REGLA DE ALUMINIO 1" X 4" X 8"</v>
          </cell>
          <cell r="D149" t="str">
            <v>H-M</v>
          </cell>
          <cell r="E149">
            <v>0.28539000000000003</v>
          </cell>
          <cell r="F149">
            <v>35</v>
          </cell>
          <cell r="G149">
            <v>9.9886500000000016</v>
          </cell>
        </row>
        <row r="150">
          <cell r="B150" t="str">
            <v>030120120021</v>
          </cell>
          <cell r="C150" t="str">
            <v>SOLDADORA ELECTRICA TRISFASICA 400A</v>
          </cell>
          <cell r="D150" t="str">
            <v>H-M</v>
          </cell>
          <cell r="E150">
            <v>1.92</v>
          </cell>
          <cell r="F150">
            <v>25.5</v>
          </cell>
          <cell r="G150">
            <v>48.96</v>
          </cell>
        </row>
        <row r="151">
          <cell r="B151" t="str">
            <v>03011400060001</v>
          </cell>
          <cell r="C151" t="str">
            <v>COMPRESORA NEUMATICA 700 - 800PCM, 240 HP</v>
          </cell>
          <cell r="D151" t="str">
            <v>H-M</v>
          </cell>
          <cell r="E151">
            <v>261.86013333333335</v>
          </cell>
          <cell r="F151">
            <v>90.6</v>
          </cell>
          <cell r="G151">
            <v>23724.52808</v>
          </cell>
        </row>
        <row r="152">
          <cell r="B152" t="str">
            <v>0337540018411</v>
          </cell>
          <cell r="C152" t="str">
            <v>MARTILLO DEMOLEDOR 2.6 HP</v>
          </cell>
          <cell r="D152" t="str">
            <v>H-M</v>
          </cell>
          <cell r="E152">
            <v>0</v>
          </cell>
          <cell r="F152">
            <v>6.5</v>
          </cell>
          <cell r="G152">
            <v>0</v>
          </cell>
        </row>
        <row r="163">
          <cell r="G163">
            <v>11171826.444567416</v>
          </cell>
        </row>
        <row r="165">
          <cell r="B165" t="str">
            <v>SUBCONTRATOS</v>
          </cell>
        </row>
        <row r="167">
          <cell r="B167" t="str">
            <v>0429010002211</v>
          </cell>
          <cell r="C167" t="str">
            <v>SC MOVILIZACION Y DESMOVILIZACION DE EQUIPO - A3</v>
          </cell>
          <cell r="D167" t="str">
            <v>GBL</v>
          </cell>
          <cell r="E167">
            <v>1</v>
          </cell>
          <cell r="F167">
            <v>565588.07369696954</v>
          </cell>
          <cell r="G167">
            <v>565588.07369696954</v>
          </cell>
        </row>
        <row r="168">
          <cell r="B168" t="str">
            <v>0429010002312</v>
          </cell>
          <cell r="C168" t="str">
            <v>SC SUMINISTRO, CONSTRUCCION Y MANTENIMIENTO CAMPAMENTOS - A3</v>
          </cell>
          <cell r="D168" t="str">
            <v>GBL</v>
          </cell>
          <cell r="E168">
            <v>1</v>
          </cell>
          <cell r="F168">
            <v>356426.34</v>
          </cell>
          <cell r="G168">
            <v>356426.34</v>
          </cell>
        </row>
        <row r="169">
          <cell r="B169" t="str">
            <v>0429010002511</v>
          </cell>
          <cell r="C169" t="str">
            <v>SC MONITOREO AMBIENTAL - A3</v>
          </cell>
          <cell r="D169" t="str">
            <v>GBL</v>
          </cell>
          <cell r="E169">
            <v>0</v>
          </cell>
          <cell r="F169">
            <v>43545.998435462847</v>
          </cell>
          <cell r="G169">
            <v>0</v>
          </cell>
        </row>
        <row r="170">
          <cell r="B170" t="str">
            <v>04290100026</v>
          </cell>
          <cell r="C170" t="str">
            <v xml:space="preserve">SC MONITOREO ARQUEOLOGICO </v>
          </cell>
          <cell r="D170" t="str">
            <v>MES</v>
          </cell>
          <cell r="E170">
            <v>0</v>
          </cell>
          <cell r="F170">
            <v>0</v>
          </cell>
          <cell r="G170">
            <v>0</v>
          </cell>
        </row>
        <row r="171">
          <cell r="B171" t="str">
            <v>04290100027</v>
          </cell>
          <cell r="C171" t="str">
            <v>SC SERVICIO DE IMPLEMENTACION Y EJECUCION DEL PLAN DE BUEN VECINO Y RELACION PUBLICAS</v>
          </cell>
          <cell r="D171" t="str">
            <v>MES</v>
          </cell>
          <cell r="E171">
            <v>0</v>
          </cell>
          <cell r="F171">
            <v>0</v>
          </cell>
          <cell r="G171">
            <v>0</v>
          </cell>
        </row>
        <row r="172">
          <cell r="B172" t="str">
            <v>042901000233</v>
          </cell>
          <cell r="C172" t="str">
            <v>SERVICIO DE GESTIÓN DE RESIDUOS</v>
          </cell>
          <cell r="D172" t="str">
            <v>MES</v>
          </cell>
          <cell r="E172">
            <v>0</v>
          </cell>
          <cell r="F172">
            <v>13097.072727272725</v>
          </cell>
          <cell r="G172">
            <v>0</v>
          </cell>
        </row>
        <row r="173">
          <cell r="B173" t="str">
            <v>04290100021</v>
          </cell>
          <cell r="C173" t="str">
            <v>SUMINISTRO DE ROCA</v>
          </cell>
          <cell r="D173" t="str">
            <v>M3</v>
          </cell>
          <cell r="E173">
            <v>85625.872400000124</v>
          </cell>
          <cell r="F173">
            <v>0</v>
          </cell>
          <cell r="G173">
            <v>0</v>
          </cell>
        </row>
        <row r="174">
          <cell r="B174" t="str">
            <v>042901000234</v>
          </cell>
          <cell r="C174" t="str">
            <v>SC LIMPIEZA Y DESINFECCIÓN</v>
          </cell>
          <cell r="D174" t="str">
            <v>MES</v>
          </cell>
          <cell r="E174">
            <v>7.166666666666667</v>
          </cell>
          <cell r="F174">
            <v>3728.82</v>
          </cell>
          <cell r="G174">
            <v>26723.210000000003</v>
          </cell>
        </row>
        <row r="175">
          <cell r="B175" t="str">
            <v>04290100021131</v>
          </cell>
          <cell r="C175" t="str">
            <v>SC LICENCIADO EN ENFERMERÍA RM 1275-2021-MINSA</v>
          </cell>
          <cell r="D175" t="str">
            <v>MES</v>
          </cell>
          <cell r="E175">
            <v>7.166666666666667</v>
          </cell>
          <cell r="F175">
            <v>5000</v>
          </cell>
          <cell r="G175">
            <v>35833.333333333336</v>
          </cell>
        </row>
        <row r="176">
          <cell r="B176" t="str">
            <v>04290100024</v>
          </cell>
          <cell r="C176" t="str">
            <v>SC DE BOMBEO DE CONCRETO</v>
          </cell>
          <cell r="D176" t="str">
            <v>M3</v>
          </cell>
          <cell r="E176">
            <v>1388.7553211538464</v>
          </cell>
          <cell r="F176">
            <v>45</v>
          </cell>
          <cell r="G176">
            <v>62493.989451923087</v>
          </cell>
        </row>
        <row r="177">
          <cell r="B177" t="str">
            <v>04290100021111</v>
          </cell>
          <cell r="C177" t="str">
            <v>SC INSTALACIÓNS COMPUERTAS</v>
          </cell>
          <cell r="D177" t="str">
            <v>UND</v>
          </cell>
          <cell r="E177">
            <v>7</v>
          </cell>
          <cell r="F177">
            <v>2649.1584030911999</v>
          </cell>
          <cell r="G177">
            <v>18544.108821638401</v>
          </cell>
        </row>
        <row r="178">
          <cell r="B178" t="str">
            <v>042901000247</v>
          </cell>
          <cell r="C178" t="str">
            <v>SUMINISTRO E INSTALACIÓN DE  TAPA DE 1X1 CON ANGULOS DE 1 1/2 PERIMETRALES Y DE APOYO(INC MATERIALES, MANO DE OBRA, ACCESORIOS, MONTAJE Y ACABADO)</v>
          </cell>
          <cell r="D178" t="str">
            <v>UND</v>
          </cell>
          <cell r="E178">
            <v>5</v>
          </cell>
          <cell r="F178">
            <v>350</v>
          </cell>
          <cell r="G178">
            <v>1750</v>
          </cell>
        </row>
        <row r="179">
          <cell r="B179" t="str">
            <v>042901000248</v>
          </cell>
          <cell r="C179" t="str">
            <v>SUMINISTRO E INSTALACIÓN DE  ESCALERA TIPO GATO EN F°G°(INC MATERIALES, MANO DE OBRA, ACCESORIOS, MONTAJE Y ACABADO)</v>
          </cell>
          <cell r="D179" t="str">
            <v>M</v>
          </cell>
          <cell r="E179">
            <v>2</v>
          </cell>
          <cell r="F179">
            <v>250</v>
          </cell>
          <cell r="G179">
            <v>500</v>
          </cell>
        </row>
        <row r="180">
          <cell r="B180" t="str">
            <v>042901000249</v>
          </cell>
          <cell r="C180" t="str">
            <v>SUMINISTRO E INSTALACIÓN DE REJILLA DE 1.5X1 CON VARILLA DE 3/4 CADA 10CM  (INC MATERIALES, MANO DE OBRA, ACCESORIOS, MONTAJE Y ACABADO)</v>
          </cell>
          <cell r="D180" t="str">
            <v>UND</v>
          </cell>
          <cell r="E180">
            <v>0</v>
          </cell>
          <cell r="F180">
            <v>200</v>
          </cell>
          <cell r="G180">
            <v>0</v>
          </cell>
        </row>
        <row r="181">
          <cell r="B181" t="str">
            <v>0429017641301</v>
          </cell>
          <cell r="C181" t="str">
            <v>SUMINISTRO E INSTALACIÓN DE REJILLA DE 1.00x1.00m CON VARILLA DE 1/2" CADA 6,25CM (INC MATERIALES, MANO DE OBRA, ACCESORIOS, MONTAJE Y ACABADO)</v>
          </cell>
          <cell r="D181" t="str">
            <v>UND</v>
          </cell>
          <cell r="E181">
            <v>2.16</v>
          </cell>
          <cell r="F181">
            <v>160</v>
          </cell>
          <cell r="G181">
            <v>345.6</v>
          </cell>
        </row>
        <row r="182">
          <cell r="B182" t="str">
            <v>042901000250</v>
          </cell>
          <cell r="C182" t="str">
            <v xml:space="preserve">SUMINISTRO E INSTALACIÓN DE PASAMANOS TUBERIA 1 1/4 A.C. CAL 10 CON 2 CODOS, TUBO INTERMEDIO Y PLATINAS 1/4X100X100MM ANCLADAS, TUOS VERTICALES CADA 1M  </v>
          </cell>
          <cell r="D182" t="str">
            <v>M</v>
          </cell>
          <cell r="E182">
            <v>8</v>
          </cell>
          <cell r="F182">
            <v>300</v>
          </cell>
          <cell r="G182">
            <v>2400</v>
          </cell>
        </row>
        <row r="183">
          <cell r="B183" t="str">
            <v>042901000226</v>
          </cell>
          <cell r="C183" t="str">
            <v>SC SERVICIO MEDICO SALUD OCUPACIONAL</v>
          </cell>
          <cell r="D183" t="str">
            <v>GBL</v>
          </cell>
          <cell r="E183">
            <v>0.14461668056424762</v>
          </cell>
          <cell r="F183">
            <v>1210911.6999999997</v>
          </cell>
          <cell r="G183">
            <v>175118.03051041</v>
          </cell>
        </row>
        <row r="184">
          <cell r="B184" t="str">
            <v>07987872801</v>
          </cell>
          <cell r="C184" t="str">
            <v>JUNTA WATER STOP 6"</v>
          </cell>
          <cell r="D184" t="str">
            <v>M</v>
          </cell>
          <cell r="E184">
            <v>738.11847375000002</v>
          </cell>
          <cell r="F184">
            <v>17.084745762711865</v>
          </cell>
          <cell r="G184">
            <v>12610.566466779663</v>
          </cell>
        </row>
        <row r="185">
          <cell r="B185" t="str">
            <v>0429010002120</v>
          </cell>
          <cell r="C185" t="str">
            <v>SUMINISTRO E INSTALACION DE HORMIGON REFORZADO ESTRUCTURAL</v>
          </cell>
          <cell r="D185" t="str">
            <v>M3</v>
          </cell>
          <cell r="E185">
            <v>0</v>
          </cell>
          <cell r="F185">
            <v>800</v>
          </cell>
          <cell r="G185">
            <v>0</v>
          </cell>
        </row>
        <row r="186">
          <cell r="B186" t="str">
            <v>07164821102111</v>
          </cell>
          <cell r="C186" t="str">
            <v>COMPUERTA METALICA TIPO ARMCO</v>
          </cell>
          <cell r="D186" t="str">
            <v>UND</v>
          </cell>
          <cell r="E186">
            <v>2</v>
          </cell>
          <cell r="F186">
            <v>5561.66</v>
          </cell>
          <cell r="G186">
            <v>11123.32</v>
          </cell>
        </row>
        <row r="187">
          <cell r="B187" t="str">
            <v>0103088791</v>
          </cell>
          <cell r="C187" t="str">
            <v>SC MOVILIZACION Y DESMOVILIZACION DE EQUIPO - PAISAJISMO A3</v>
          </cell>
          <cell r="D187" t="str">
            <v>GLB</v>
          </cell>
          <cell r="E187">
            <v>1</v>
          </cell>
          <cell r="F187">
            <v>17580</v>
          </cell>
          <cell r="G187">
            <v>17580</v>
          </cell>
        </row>
        <row r="188">
          <cell r="B188" t="str">
            <v>010119011404</v>
          </cell>
          <cell r="C188" t="str">
            <v>ANCLAJE  PARA ESCALERA SOBRE ENROCADO</v>
          </cell>
          <cell r="D188" t="str">
            <v>UND</v>
          </cell>
          <cell r="E188">
            <v>145</v>
          </cell>
          <cell r="F188">
            <v>10.95</v>
          </cell>
          <cell r="G188">
            <v>1587.75</v>
          </cell>
        </row>
        <row r="189">
          <cell r="B189" t="str">
            <v>010104010003</v>
          </cell>
          <cell r="C189" t="str">
            <v>EXCAVACION MANUAL PARA ZANJAS PARA CIMIENTOS</v>
          </cell>
          <cell r="D189" t="str">
            <v>M3</v>
          </cell>
          <cell r="E189">
            <v>0</v>
          </cell>
          <cell r="F189">
            <v>44.4</v>
          </cell>
          <cell r="G189">
            <v>0</v>
          </cell>
        </row>
        <row r="190">
          <cell r="B190" t="str">
            <v>010104030202</v>
          </cell>
          <cell r="C190" t="str">
            <v>ELIMINACION MATERIAL EXCEDENTE (MANUAL)</v>
          </cell>
          <cell r="D190" t="str">
            <v>M3</v>
          </cell>
          <cell r="E190">
            <v>0</v>
          </cell>
          <cell r="F190">
            <v>28.61</v>
          </cell>
          <cell r="G190">
            <v>0</v>
          </cell>
        </row>
        <row r="191">
          <cell r="B191" t="str">
            <v>010109010212</v>
          </cell>
          <cell r="C191" t="str">
            <v>SOLADO DE CONCRETO</v>
          </cell>
          <cell r="D191" t="str">
            <v>M2</v>
          </cell>
          <cell r="E191">
            <v>0</v>
          </cell>
          <cell r="F191">
            <v>31.56</v>
          </cell>
          <cell r="G191">
            <v>0</v>
          </cell>
        </row>
        <row r="192">
          <cell r="B192" t="str">
            <v>010104010920</v>
          </cell>
          <cell r="C192" t="str">
            <v>EXCAVACION DE ZANJAS MANUAL</v>
          </cell>
          <cell r="D192" t="str">
            <v>UND</v>
          </cell>
          <cell r="E192">
            <v>0.39599999999999996</v>
          </cell>
          <cell r="F192">
            <v>44.4</v>
          </cell>
          <cell r="G192">
            <v>17.582399999999996</v>
          </cell>
        </row>
        <row r="193">
          <cell r="B193" t="str">
            <v>010105010111</v>
          </cell>
          <cell r="C193" t="str">
            <v>CONCRETO PARA CIMENTACIONES MEZCLA 1:10 + 30% P.G.</v>
          </cell>
          <cell r="D193" t="str">
            <v>M3</v>
          </cell>
          <cell r="E193">
            <v>1.508</v>
          </cell>
          <cell r="F193">
            <v>334.12</v>
          </cell>
          <cell r="G193">
            <v>503.85296</v>
          </cell>
        </row>
        <row r="194">
          <cell r="B194" t="str">
            <v>010118020604</v>
          </cell>
          <cell r="C194" t="str">
            <v>ACABADO DE PINTURA BARNIZ POLIURETANO (2 MANOS)</v>
          </cell>
          <cell r="D194" t="str">
            <v>UND</v>
          </cell>
          <cell r="E194">
            <v>11</v>
          </cell>
          <cell r="F194">
            <v>156.19999999999999</v>
          </cell>
          <cell r="G194">
            <v>1718.1999999999998</v>
          </cell>
        </row>
        <row r="195">
          <cell r="B195" t="str">
            <v>010119011403</v>
          </cell>
          <cell r="C195" t="str">
            <v>ANCLAJE DE BARANDA</v>
          </cell>
          <cell r="D195" t="str">
            <v>UND</v>
          </cell>
          <cell r="E195">
            <v>2.25</v>
          </cell>
          <cell r="F195">
            <v>201.27</v>
          </cell>
          <cell r="G195">
            <v>452.85750000000002</v>
          </cell>
        </row>
        <row r="196">
          <cell r="B196" t="str">
            <v>01010401022</v>
          </cell>
          <cell r="C196" t="str">
            <v>EXCAVACION DE CIMENTACION MANUAL</v>
          </cell>
          <cell r="D196" t="str">
            <v>UND</v>
          </cell>
          <cell r="E196">
            <v>0.79999999999999993</v>
          </cell>
          <cell r="F196">
            <v>68.680000000000007</v>
          </cell>
          <cell r="G196">
            <v>54.944000000000003</v>
          </cell>
        </row>
        <row r="197">
          <cell r="B197" t="str">
            <v>010104030601</v>
          </cell>
          <cell r="C197" t="str">
            <v>ELIMINACION DE MATERIAL EXCEDENTE DURANTE EL PROCESO CONSTRUCTIVO</v>
          </cell>
          <cell r="D197" t="str">
            <v>M3</v>
          </cell>
          <cell r="E197">
            <v>0.66930000000000001</v>
          </cell>
          <cell r="F197">
            <v>23.06</v>
          </cell>
          <cell r="G197">
            <v>15.434057999999999</v>
          </cell>
        </row>
        <row r="198">
          <cell r="B198" t="str">
            <v>010110001035</v>
          </cell>
          <cell r="C198" t="str">
            <v xml:space="preserve">TACHOS DE MADERA, INCLUYE INSTALACION
</v>
          </cell>
          <cell r="D198" t="str">
            <v>UND</v>
          </cell>
          <cell r="E198">
            <v>1</v>
          </cell>
          <cell r="F198">
            <v>315.41000000000003</v>
          </cell>
          <cell r="G198">
            <v>315.41000000000003</v>
          </cell>
        </row>
        <row r="199">
          <cell r="B199" t="str">
            <v>010105012207</v>
          </cell>
          <cell r="C199" t="str">
            <v>COLOCACION DE BREA LIQUIDA</v>
          </cell>
          <cell r="D199" t="str">
            <v>UND</v>
          </cell>
          <cell r="E199">
            <v>2</v>
          </cell>
          <cell r="F199">
            <v>37.44</v>
          </cell>
          <cell r="G199">
            <v>74.88</v>
          </cell>
        </row>
        <row r="200">
          <cell r="B200" t="str">
            <v>010119011502</v>
          </cell>
          <cell r="C200" t="str">
            <v>SUMINISTRO E INSTALACION DE LUMINARIA SOLAR</v>
          </cell>
          <cell r="D200" t="str">
            <v>UND</v>
          </cell>
          <cell r="E200">
            <v>2</v>
          </cell>
          <cell r="F200">
            <v>2750</v>
          </cell>
          <cell r="G200">
            <v>5500</v>
          </cell>
        </row>
        <row r="201">
          <cell r="B201" t="str">
            <v>010301090103</v>
          </cell>
          <cell r="C201" t="str">
            <v>INSTALACION DE PANEL INFORMATIVO</v>
          </cell>
          <cell r="D201" t="str">
            <v>GLB</v>
          </cell>
          <cell r="E201">
            <v>2</v>
          </cell>
          <cell r="F201">
            <v>25.44</v>
          </cell>
          <cell r="G201">
            <v>50.88</v>
          </cell>
        </row>
        <row r="202">
          <cell r="B202" t="str">
            <v>0475822031</v>
          </cell>
          <cell r="C202" t="str">
            <v>SC DE FLETE PARA TRANSPORTE TERRESTRE DE ESPECIES VEGETALES - A3</v>
          </cell>
          <cell r="D202" t="str">
            <v>GBL</v>
          </cell>
          <cell r="E202">
            <v>0</v>
          </cell>
          <cell r="F202">
            <v>4000</v>
          </cell>
          <cell r="G202">
            <v>0</v>
          </cell>
        </row>
        <row r="203">
          <cell r="B203" t="str">
            <v>0429010020002</v>
          </cell>
          <cell r="C203" t="str">
            <v>SC DE INSTALACIÓN DE PLANTAS ORNAMENTALES GRANDES</v>
          </cell>
          <cell r="D203" t="str">
            <v>UND</v>
          </cell>
          <cell r="E203">
            <v>0</v>
          </cell>
          <cell r="F203">
            <v>10</v>
          </cell>
          <cell r="G203">
            <v>0</v>
          </cell>
        </row>
        <row r="204">
          <cell r="B204" t="str">
            <v>0429010020089</v>
          </cell>
          <cell r="C204" t="str">
            <v>SC DE INSTALACIÓN DE PLANTAS ORNAMENTALES MEDIAS</v>
          </cell>
          <cell r="D204" t="str">
            <v>UND</v>
          </cell>
          <cell r="E204">
            <v>0</v>
          </cell>
          <cell r="F204">
            <v>5</v>
          </cell>
          <cell r="G204">
            <v>0</v>
          </cell>
        </row>
        <row r="205">
          <cell r="B205" t="str">
            <v>0429010020090</v>
          </cell>
          <cell r="C205" t="str">
            <v>SC DE INSTALACIÓN DE PLANTAS ORNAMENTALES PEQUEÑAS</v>
          </cell>
          <cell r="D205" t="str">
            <v>UND</v>
          </cell>
          <cell r="E205">
            <v>0</v>
          </cell>
          <cell r="F205">
            <v>1</v>
          </cell>
          <cell r="G205">
            <v>0</v>
          </cell>
        </row>
        <row r="206">
          <cell r="B206" t="str">
            <v>0429010020003</v>
          </cell>
          <cell r="C206" t="str">
            <v>SC DE INSTALACIÓN ALCORQUES PARA ARBOLES</v>
          </cell>
          <cell r="D206" t="str">
            <v>UND</v>
          </cell>
          <cell r="E206">
            <v>0</v>
          </cell>
          <cell r="F206">
            <v>20</v>
          </cell>
          <cell r="G206">
            <v>0</v>
          </cell>
        </row>
        <row r="207">
          <cell r="B207" t="str">
            <v>010101010109</v>
          </cell>
          <cell r="C207" t="str">
            <v>PODA</v>
          </cell>
          <cell r="D207" t="str">
            <v>GLB</v>
          </cell>
          <cell r="E207">
            <v>0</v>
          </cell>
          <cell r="F207">
            <v>2500</v>
          </cell>
          <cell r="G207">
            <v>0</v>
          </cell>
        </row>
        <row r="208">
          <cell r="B208" t="str">
            <v>010101010110</v>
          </cell>
          <cell r="C208" t="str">
            <v>REMOCION, DEMALEZADO Y RECALCE</v>
          </cell>
          <cell r="D208" t="str">
            <v>GLB</v>
          </cell>
          <cell r="E208">
            <v>0</v>
          </cell>
          <cell r="F208">
            <v>1500</v>
          </cell>
          <cell r="G208">
            <v>0</v>
          </cell>
        </row>
        <row r="209">
          <cell r="B209" t="str">
            <v>010101010111</v>
          </cell>
          <cell r="C209" t="str">
            <v>FUMIGACION</v>
          </cell>
          <cell r="D209" t="str">
            <v>GLB</v>
          </cell>
          <cell r="E209">
            <v>0</v>
          </cell>
          <cell r="F209">
            <v>2000</v>
          </cell>
          <cell r="G209">
            <v>0</v>
          </cell>
        </row>
        <row r="210">
          <cell r="B210" t="str">
            <v>010115080104</v>
          </cell>
          <cell r="C210" t="str">
            <v>MANO DE OBRA</v>
          </cell>
          <cell r="D210" t="str">
            <v>GLB</v>
          </cell>
          <cell r="E210">
            <v>0</v>
          </cell>
          <cell r="F210">
            <v>4000</v>
          </cell>
          <cell r="G210">
            <v>0</v>
          </cell>
        </row>
        <row r="211">
          <cell r="B211" t="str">
            <v>042901000229</v>
          </cell>
          <cell r="C211" t="str">
            <v>SC SERVICIO DE TERMOFUSION</v>
          </cell>
          <cell r="D211" t="str">
            <v>UND</v>
          </cell>
          <cell r="E211">
            <v>0</v>
          </cell>
          <cell r="F211">
            <v>22</v>
          </cell>
          <cell r="G211">
            <v>0</v>
          </cell>
        </row>
        <row r="212">
          <cell r="B212" t="str">
            <v>0429010002291</v>
          </cell>
          <cell r="C212" t="str">
            <v>SUMINISTRO E INSTALACIÓN GEOMENBRANA ANTIMALEZA</v>
          </cell>
          <cell r="D212" t="str">
            <v>M2</v>
          </cell>
          <cell r="E212">
            <v>12.48</v>
          </cell>
          <cell r="F212">
            <v>26.25</v>
          </cell>
          <cell r="G212">
            <v>327.60000000000002</v>
          </cell>
        </row>
        <row r="214">
          <cell r="G214">
            <v>1297655.9631990539</v>
          </cell>
        </row>
        <row r="216">
          <cell r="G216">
            <v>23530573.653136756</v>
          </cell>
        </row>
        <row r="218">
          <cell r="G218">
            <v>304464.10707042739</v>
          </cell>
        </row>
        <row r="221">
          <cell r="B221" t="str">
            <v>Gastos Generales</v>
          </cell>
          <cell r="G221">
            <v>5287265.7200000016</v>
          </cell>
        </row>
        <row r="222">
          <cell r="B222" t="str">
            <v>Utilidades</v>
          </cell>
          <cell r="G222">
            <v>2322610.9546066332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7">
          <cell r="A87" t="str">
            <v>ITEM</v>
          </cell>
          <cell r="B87" t="str">
            <v>Sub Partida</v>
          </cell>
          <cell r="C87" t="str">
            <v>UNIDAD</v>
          </cell>
          <cell r="D87" t="str">
            <v>Costo Unitario</v>
          </cell>
        </row>
        <row r="88">
          <cell r="A88" t="str">
            <v>011101010101</v>
          </cell>
          <cell r="B88" t="str">
            <v>CARGADOR_FRONTAL_S/LLANTAS_195Hp</v>
          </cell>
          <cell r="C88" t="str">
            <v>H-E</v>
          </cell>
          <cell r="D88">
            <v>274.94142056497174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 t="str">
            <v>PARTIDAS NIVEL 4</v>
          </cell>
        </row>
        <row r="89">
          <cell r="A89" t="str">
            <v>011101010103</v>
          </cell>
          <cell r="B89" t="str">
            <v>CARGADOR S/LLANTAS_250Hp_4yd3</v>
          </cell>
          <cell r="C89" t="str">
            <v>H-E</v>
          </cell>
          <cell r="D89">
            <v>404.8953960451978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 t="str">
            <v>PARTIDAS NIVEL 4</v>
          </cell>
        </row>
        <row r="90">
          <cell r="A90" t="str">
            <v>0111010101041</v>
          </cell>
          <cell r="B90" t="str">
            <v>CAMION VOLQUETE_6x4_15M3</v>
          </cell>
          <cell r="C90" t="str">
            <v>H-E</v>
          </cell>
          <cell r="D90">
            <v>244.16715419962338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 t="str">
            <v>PARTIDAS NIVEL 4</v>
          </cell>
        </row>
        <row r="91">
          <cell r="A91" t="str">
            <v>011101010106</v>
          </cell>
          <cell r="B91" t="str">
            <v>CAMION CONCRETERO_6x4_300Hp_8M3</v>
          </cell>
          <cell r="C91" t="str">
            <v>H-E</v>
          </cell>
          <cell r="D91" t="e">
            <v>#N/A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 t="str">
            <v>PARTIDAS NIVEL 4</v>
          </cell>
        </row>
        <row r="92">
          <cell r="A92" t="str">
            <v>011101010107</v>
          </cell>
          <cell r="B92" t="str">
            <v>CAMION PLATAFORMA_4x2_122Hp+BRAZO GRUA_5TM</v>
          </cell>
          <cell r="C92" t="str">
            <v>H-E</v>
          </cell>
          <cell r="D92" t="e">
            <v>#N/A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 t="str">
            <v>PARTIDAS NIVEL 4</v>
          </cell>
        </row>
        <row r="93">
          <cell r="A93" t="str">
            <v>011101010201</v>
          </cell>
          <cell r="B93" t="str">
            <v>GRUPO ELECTRÓGENO_DIESEL 140Hp_90KW</v>
          </cell>
          <cell r="C93" t="str">
            <v>H-E</v>
          </cell>
          <cell r="D93" t="e">
            <v>#N/A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 t="str">
            <v>PARTIDAS NIVEL 4</v>
          </cell>
        </row>
        <row r="94">
          <cell r="A94" t="str">
            <v>011101010302</v>
          </cell>
          <cell r="B94" t="str">
            <v>COMPRESORA_DIESEL_240_800 CFM</v>
          </cell>
          <cell r="C94" t="str">
            <v>H-E</v>
          </cell>
          <cell r="D94" t="e">
            <v>#N/A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 t="str">
            <v>PARTIDAS NIVEL 4</v>
          </cell>
        </row>
        <row r="95">
          <cell r="A95" t="str">
            <v>011101010401</v>
          </cell>
          <cell r="B95" t="str">
            <v>MANIPULADOR TELESCOPIO_TELEHANDER_100Hp_3TM</v>
          </cell>
          <cell r="C95" t="str">
            <v>H-E</v>
          </cell>
          <cell r="D95">
            <v>167.12680894868609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 t="str">
            <v>PARTIDAS NIVEL 4</v>
          </cell>
        </row>
        <row r="96">
          <cell r="A96" t="str">
            <v>01110101040112</v>
          </cell>
          <cell r="B96" t="str">
            <v>CAMION PLATAFORMA_4x2_122Hp+BRAZO GRUA_12TM</v>
          </cell>
          <cell r="C96" t="str">
            <v>H-E</v>
          </cell>
          <cell r="D96">
            <v>218.43714689265539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 t="str">
            <v>PARTIDAS NIVEL 4</v>
          </cell>
        </row>
        <row r="97">
          <cell r="A97" t="str">
            <v>011101010701</v>
          </cell>
          <cell r="B97" t="str">
            <v>TRACKDRILL_HIDRAULICO_3"&gt;Ø&gt;5"_300Hp</v>
          </cell>
          <cell r="C97" t="str">
            <v>H-E</v>
          </cell>
          <cell r="D97" t="e">
            <v>#N/A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 t="str">
            <v>PARTIDAS NIVEL 4</v>
          </cell>
        </row>
        <row r="98">
          <cell r="A98" t="str">
            <v>011101010702</v>
          </cell>
          <cell r="B98" t="str">
            <v>EXCAVADORA_S/ORUGAS_330Hp_3.5yd3</v>
          </cell>
          <cell r="C98" t="str">
            <v>H-E</v>
          </cell>
          <cell r="D98" t="e">
            <v>#N/A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 t="str">
            <v>PARTIDAS NIVEL 4</v>
          </cell>
        </row>
        <row r="99">
          <cell r="A99" t="str">
            <v>011101010704</v>
          </cell>
          <cell r="B99" t="str">
            <v>PLANTA_TRITURACIÓN_AGREGADOS_Ømax=1 1/2"</v>
          </cell>
          <cell r="C99" t="str">
            <v>H-E</v>
          </cell>
          <cell r="D99" t="e">
            <v>#N/A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 t="str">
            <v>PARTIDAS NIVEL 4</v>
          </cell>
        </row>
        <row r="100">
          <cell r="A100" t="str">
            <v>011101010705</v>
          </cell>
          <cell r="B100" t="str">
            <v>TRACTOR S/ORUGAS_325Hp</v>
          </cell>
          <cell r="C100" t="str">
            <v>H-E</v>
          </cell>
          <cell r="D100">
            <v>573.33794915254236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 t="str">
            <v>PARTIDAS NIVEL 4</v>
          </cell>
        </row>
        <row r="101">
          <cell r="A101" t="str">
            <v>011101010904</v>
          </cell>
          <cell r="B101" t="str">
            <v>BOMBA_ELECTRICA_Ø=2"_8KW</v>
          </cell>
          <cell r="C101" t="str">
            <v>H-E</v>
          </cell>
          <cell r="D101" t="e">
            <v>#N/A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 t="str">
            <v>PARTIDAS NIVEL 4</v>
          </cell>
        </row>
        <row r="102">
          <cell r="A102" t="str">
            <v>011101020102</v>
          </cell>
          <cell r="B102" t="str">
            <v>TRACTOR_S/ORUGAS_180Hp</v>
          </cell>
          <cell r="C102" t="str">
            <v>H-E</v>
          </cell>
          <cell r="D102">
            <v>408.02534576271194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 t="str">
            <v>PARTIDAS NIVEL 4</v>
          </cell>
        </row>
        <row r="103">
          <cell r="A103" t="str">
            <v>011101020103</v>
          </cell>
          <cell r="B103" t="str">
            <v>EXCAVADORA_S/ORUGAS_120Hp_1.50 YD3</v>
          </cell>
          <cell r="C103" t="str">
            <v>H-E</v>
          </cell>
          <cell r="D103" t="e">
            <v>#N/A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 t="str">
            <v>PARTIDAS NIVEL 4</v>
          </cell>
        </row>
        <row r="104">
          <cell r="A104" t="str">
            <v>011101020104</v>
          </cell>
          <cell r="B104" t="str">
            <v>RETROEXCAVADORA_S/LLANTAS_58Hp_1 YD3</v>
          </cell>
          <cell r="C104" t="str">
            <v>H-E</v>
          </cell>
          <cell r="D104">
            <v>157.74066327683619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 t="str">
            <v>PARTIDAS NIVEL 4</v>
          </cell>
        </row>
        <row r="105">
          <cell r="A105" t="str">
            <v>011101020201</v>
          </cell>
          <cell r="B105" t="str">
            <v>RODILLO VIB_LISO AUTOPROPULSADO_135Hp_12TM</v>
          </cell>
          <cell r="C105" t="str">
            <v>H-E</v>
          </cell>
          <cell r="D105">
            <v>193.79132542372884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 t="str">
            <v>PARTIDAS NIVEL 4</v>
          </cell>
        </row>
        <row r="106">
          <cell r="A106" t="str">
            <v>011101020202</v>
          </cell>
          <cell r="B106" t="str">
            <v>MOTONIVELADORA_125Hp</v>
          </cell>
          <cell r="C106" t="str">
            <v>H-E</v>
          </cell>
          <cell r="D106">
            <v>331.79310056497178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 t="str">
            <v>PARTIDAS NIVEL 4</v>
          </cell>
        </row>
        <row r="107">
          <cell r="A107" t="str">
            <v>011101030102</v>
          </cell>
          <cell r="B107" t="str">
            <v>PLANTA_DOSIFICADORA DE CONCRETO_35KW_50 M3/Hr</v>
          </cell>
          <cell r="C107" t="str">
            <v>H-E</v>
          </cell>
          <cell r="D107" t="e">
            <v>#N/A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 t="str">
            <v>PARTIDAS NIVEL 4</v>
          </cell>
        </row>
        <row r="108">
          <cell r="A108" t="str">
            <v>011102040101</v>
          </cell>
          <cell r="B108" t="str">
            <v>PRODUCCIÓN_MAT.GRANULAR_CANTERA DE RIO:EXTRACCION Y APILADO</v>
          </cell>
          <cell r="C108" t="str">
            <v>M3</v>
          </cell>
          <cell r="D108" t="e">
            <v>#N/A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 t="str">
            <v>PARTIDAS NIVEL 4</v>
          </cell>
        </row>
        <row r="109">
          <cell r="A109" t="str">
            <v>011102040102</v>
          </cell>
          <cell r="B109" t="str">
            <v>TRITURADO Y TAMIZADO_MAT. GRANULAR GRUESO_CANTERA DE RIO:</v>
          </cell>
          <cell r="C109" t="str">
            <v>M3</v>
          </cell>
          <cell r="D109" t="e">
            <v>#N/A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 t="str">
            <v>PARTIDAS NIVEL 4</v>
          </cell>
        </row>
        <row r="110">
          <cell r="A110" t="str">
            <v>011102040103</v>
          </cell>
          <cell r="B110" t="str">
            <v>TAMIZADO Y LAVADO_MAT. GRANULAR FINO_CANTERA DE RIO</v>
          </cell>
          <cell r="C110" t="str">
            <v>M3</v>
          </cell>
          <cell r="D110" t="e">
            <v>#N/A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 t="str">
            <v>PARTIDAS NIVEL 4</v>
          </cell>
        </row>
        <row r="111">
          <cell r="A111" t="str">
            <v>011102040201</v>
          </cell>
          <cell r="B111" t="str">
            <v>SELECCIÓN Y APILADO: MATERIAL DE PRESTAMO RELLENO DIQUES</v>
          </cell>
          <cell r="C111" t="str">
            <v>M3</v>
          </cell>
          <cell r="D111" t="e">
            <v>#N/A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 t="str">
            <v>PARTIDAS NIVEL 4</v>
          </cell>
        </row>
        <row r="112">
          <cell r="A112" t="str">
            <v>011102040202</v>
          </cell>
          <cell r="B112" t="str">
            <v xml:space="preserve">SELECCIÓN Y APILADO: MATERIAL PARA AFIRMADOS </v>
          </cell>
          <cell r="C112" t="str">
            <v>M3</v>
          </cell>
          <cell r="D112" t="e">
            <v>#N/A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 t="str">
            <v>PARTIDAS NIVEL 4</v>
          </cell>
        </row>
        <row r="113">
          <cell r="A113" t="str">
            <v>011102040301</v>
          </cell>
          <cell r="B113" t="str">
            <v>EXTRACCION DE ROCA DE CANTERA: TAMAÑO MAXIMO 1.50 M</v>
          </cell>
          <cell r="C113" t="str">
            <v>M3</v>
          </cell>
          <cell r="D113" t="e">
            <v>#N/A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 t="str">
            <v>PARTIDAS NIVEL 4</v>
          </cell>
        </row>
        <row r="114">
          <cell r="A114" t="str">
            <v>011102040302</v>
          </cell>
          <cell r="B114" t="str">
            <v xml:space="preserve">SELECCIÓN Y APILADO ROCA_CANTERA: TAMAÑO MAXIMO 1.50 M </v>
          </cell>
          <cell r="C114" t="str">
            <v>M3</v>
          </cell>
          <cell r="D114" t="e">
            <v>#N/A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 t="str">
            <v>PARTIDAS NIVEL 4</v>
          </cell>
        </row>
        <row r="115">
          <cell r="A115" t="str">
            <v>011103060105</v>
          </cell>
          <cell r="B115" t="str">
            <v>INSTALACIÓN DE GEOCELDAS_H=75 MM</v>
          </cell>
          <cell r="C115" t="str">
            <v>M2</v>
          </cell>
          <cell r="D115" t="e">
            <v>#N/A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 t="str">
            <v>PARTIDAS NIVEL 4</v>
          </cell>
        </row>
        <row r="116">
          <cell r="A116" t="str">
            <v>011103070101</v>
          </cell>
          <cell r="B116" t="str">
            <v>CARGUIO Y TRANSPORTE MATERIAL COMUN, AFIRMADO Y AGREGADOS HASTA D= 1.0 KM</v>
          </cell>
          <cell r="C116" t="str">
            <v>M3</v>
          </cell>
          <cell r="D116" t="e">
            <v>#N/A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 t="str">
            <v>PARTIDAS NIVEL 4</v>
          </cell>
        </row>
        <row r="117">
          <cell r="A117" t="str">
            <v>011103070102</v>
          </cell>
          <cell r="B117" t="str">
            <v>TRANSPORTE MATERIAL COMUN, AFIRMADO Y AGREGADO D= 1.0 A 30.0 KM</v>
          </cell>
          <cell r="C117" t="str">
            <v>M3K</v>
          </cell>
          <cell r="D117" t="e">
            <v>#N/A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 t="str">
            <v>PARTIDAS NIVEL 4</v>
          </cell>
        </row>
        <row r="118">
          <cell r="A118" t="str">
            <v>011103070201</v>
          </cell>
          <cell r="B118" t="str">
            <v>CARGUIO Y TRANSPORTE ROCA GRANDE HASTA D = 1.0 KM</v>
          </cell>
          <cell r="C118" t="str">
            <v>M3</v>
          </cell>
          <cell r="D118" t="e">
            <v>#N/A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 t="str">
            <v>PARTIDAS NIVEL 4</v>
          </cell>
        </row>
        <row r="119">
          <cell r="A119" t="str">
            <v>011103070202</v>
          </cell>
          <cell r="B119" t="str">
            <v>TRANSPORTE ROCA GRANDE HASTA D= DE 1.0 A 30.0 KM</v>
          </cell>
          <cell r="C119" t="str">
            <v>M3K</v>
          </cell>
          <cell r="D119" t="e">
            <v>#N/A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 t="str">
            <v>PARTIDAS NIVEL 4</v>
          </cell>
        </row>
        <row r="120">
          <cell r="A120" t="str">
            <v>0111010101021</v>
          </cell>
          <cell r="B120" t="str">
            <v>CAMION CISTERNA_4x2_400Hp_AGUA (5,000gGAL)</v>
          </cell>
          <cell r="C120" t="str">
            <v>H-E</v>
          </cell>
          <cell r="D120">
            <v>168.356749796163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 t="str">
            <v>PARTIDAS NIVEL 4</v>
          </cell>
        </row>
        <row r="121">
          <cell r="A121" t="str">
            <v>0111010201031</v>
          </cell>
          <cell r="B121" t="str">
            <v>EXCAVADORA_S/ORUGAS_260Hp</v>
          </cell>
          <cell r="C121" t="str">
            <v>H-E</v>
          </cell>
          <cell r="D121">
            <v>480.63693107344636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 t="str">
            <v>PARTIDAS NIVEL 4</v>
          </cell>
        </row>
        <row r="122">
          <cell r="A122" t="str">
            <v>011101010101</v>
          </cell>
          <cell r="B122" t="str">
            <v>CARGADOR_FRONTAL_S/LLANTAS_195Hp</v>
          </cell>
          <cell r="C122" t="str">
            <v>H-E</v>
          </cell>
          <cell r="D122">
            <v>274.94142056497174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 t="str">
            <v>PARTIDAS NIVEL 4</v>
          </cell>
        </row>
        <row r="123">
          <cell r="A123" t="str">
            <v>011101010102</v>
          </cell>
          <cell r="B123" t="str">
            <v>CAMION CISTERNA_4x2_210Hp_AGUA (3,000gGAL)</v>
          </cell>
          <cell r="C123" t="str">
            <v>HM</v>
          </cell>
          <cell r="D123" t="e">
            <v>#N/A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 t="str">
            <v>PARTIDAS NIVEL 4</v>
          </cell>
        </row>
        <row r="124">
          <cell r="A124" t="str">
            <v>0111010101041</v>
          </cell>
          <cell r="B124" t="str">
            <v>CAMION VOLQUETE_6x4_255Hp_15M3</v>
          </cell>
          <cell r="C124" t="str">
            <v>H-E</v>
          </cell>
          <cell r="D124">
            <v>244.16715419962338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 t="str">
            <v>PARTIDAS NIVEL 4</v>
          </cell>
        </row>
        <row r="125">
          <cell r="A125" t="str">
            <v>011101010705</v>
          </cell>
          <cell r="B125" t="str">
            <v>TRACTOR S/ORUGAS_325Hp</v>
          </cell>
          <cell r="C125" t="str">
            <v>H-E</v>
          </cell>
          <cell r="D125">
            <v>573.33794915254236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 t="str">
            <v>PARTIDAS NIVEL 4</v>
          </cell>
        </row>
        <row r="126">
          <cell r="A126" t="str">
            <v>011101020102</v>
          </cell>
          <cell r="B126" t="str">
            <v>TRACTOR_S/ORUGAS_180Hp</v>
          </cell>
          <cell r="C126" t="str">
            <v>H-E</v>
          </cell>
          <cell r="D126">
            <v>408.02534576271194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 t="str">
            <v>PARTIDAS NIVEL 4</v>
          </cell>
        </row>
        <row r="127">
          <cell r="A127" t="str">
            <v>011101020103</v>
          </cell>
          <cell r="B127" t="str">
            <v>EXCAVADORA_S/ORUGAS_120Hp_1.50 YD3</v>
          </cell>
          <cell r="C127" t="str">
            <v>H-E</v>
          </cell>
          <cell r="D127" t="e">
            <v>#N/A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 t="str">
            <v>PARTIDAS NIVEL 4</v>
          </cell>
        </row>
        <row r="128">
          <cell r="A128" t="str">
            <v>011101020104</v>
          </cell>
          <cell r="B128" t="str">
            <v>RETROEXCAVADORA_S/LLANTAS_58Hp_1 YD3</v>
          </cell>
          <cell r="C128" t="str">
            <v>H-E</v>
          </cell>
          <cell r="D128">
            <v>157.74066327683619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 t="str">
            <v>PARTIDAS NIVEL 4</v>
          </cell>
        </row>
        <row r="129">
          <cell r="A129" t="str">
            <v>011101020201</v>
          </cell>
          <cell r="B129" t="str">
            <v>RODILLO VIB_LISO AUTOPROPULSADO_135Hp_12TM</v>
          </cell>
          <cell r="C129" t="str">
            <v>H-E</v>
          </cell>
          <cell r="D129">
            <v>193.79132542372884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 t="str">
            <v>PARTIDAS NIVEL 4</v>
          </cell>
        </row>
        <row r="130">
          <cell r="A130" t="str">
            <v>011101020202</v>
          </cell>
          <cell r="B130" t="str">
            <v>MOTONIVELADORA_125Hp</v>
          </cell>
          <cell r="C130" t="str">
            <v>H-E</v>
          </cell>
          <cell r="D130">
            <v>331.79310056497178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 t="str">
            <v>PARTIDAS NIVEL 4</v>
          </cell>
        </row>
        <row r="131">
          <cell r="A131" t="str">
            <v>01110102020211</v>
          </cell>
          <cell r="B131" t="str">
            <v>MOTONIVELADORA_185Hp</v>
          </cell>
          <cell r="C131" t="str">
            <v>H-E</v>
          </cell>
          <cell r="D131">
            <v>354.33504971751415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 t="str">
            <v>PARTIDAS NIVEL 4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 t="e">
            <v>#N/A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 t="str">
            <v>PARTIDAS NIVEL 4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 t="e">
            <v>#N/A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 t="str">
            <v>PARTIDAS NIVEL 4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 t="e">
            <v>#N/A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 t="str">
            <v>PARTIDAS NIVEL 4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 t="e">
            <v>#N/A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 t="str">
            <v>PARTIDAS NIVEL 4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 t="e">
            <v>#N/A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 t="str">
            <v>PARTIDAS NIVEL 4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 t="e">
            <v>#N/A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 t="str">
            <v>PARTIDAS NIVEL 4</v>
          </cell>
        </row>
        <row r="138">
          <cell r="A138" t="str">
            <v>011103010501</v>
          </cell>
          <cell r="B138" t="str">
            <v>EXCAVACION CIMENTACION DE DIQUES PAMPA DEL TORO</v>
          </cell>
          <cell r="C138" t="str">
            <v>M3</v>
          </cell>
          <cell r="D138" t="e">
            <v>#N/A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 t="str">
            <v>PARTIDAS NIVEL 4</v>
          </cell>
        </row>
        <row r="139">
          <cell r="A139" t="str">
            <v>0111030105012</v>
          </cell>
          <cell r="B139" t="str">
            <v>DESCOLMATACIÓN DEL CAUCE</v>
          </cell>
          <cell r="C139" t="str">
            <v>M3</v>
          </cell>
          <cell r="D139" t="e">
            <v>#N/A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 t="str">
            <v>PARTIDAS NIVEL 4</v>
          </cell>
        </row>
        <row r="140">
          <cell r="A140" t="str">
            <v>0111030105011</v>
          </cell>
          <cell r="B140" t="str">
            <v>EXCAVACION CIMENTACION DE DIQUES</v>
          </cell>
          <cell r="C140" t="str">
            <v>M3</v>
          </cell>
          <cell r="D140" t="e">
            <v>#N/A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 t="str">
            <v>PARTIDAS NIVEL 4</v>
          </cell>
        </row>
        <row r="141">
          <cell r="A141" t="str">
            <v>011103010502</v>
          </cell>
          <cell r="B141" t="str">
            <v>RELLENO ESTRUCTURAS: MATERIAL PROPIO</v>
          </cell>
          <cell r="C141" t="str">
            <v>M3</v>
          </cell>
          <cell r="D141" t="e">
            <v>#N/A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 t="str">
            <v>PARTIDAS NIVEL 4</v>
          </cell>
        </row>
        <row r="142">
          <cell r="A142" t="str">
            <v>011103010503</v>
          </cell>
          <cell r="B142" t="str">
            <v>EXCAVACION DE UÑA DE DIQUES</v>
          </cell>
          <cell r="C142" t="str">
            <v>M3</v>
          </cell>
          <cell r="D142" t="e">
            <v>#N/A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 t="str">
            <v>PARTIDAS NIVEL 4</v>
          </cell>
        </row>
        <row r="143">
          <cell r="A143" t="str">
            <v>011103010504</v>
          </cell>
          <cell r="B143" t="str">
            <v>EXCAVACION PARA ESTRUCTURAS</v>
          </cell>
          <cell r="C143" t="str">
            <v>M3</v>
          </cell>
          <cell r="D143" t="e">
            <v>#N/A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 t="str">
            <v>PARTIDAS NIVEL 4</v>
          </cell>
        </row>
        <row r="144">
          <cell r="A144" t="str">
            <v>011103010507</v>
          </cell>
          <cell r="B144" t="str">
            <v>EXACAVACION Y NIVELACION DEL CAUCE</v>
          </cell>
          <cell r="C144" t="str">
            <v>M3</v>
          </cell>
          <cell r="D144" t="e">
            <v>#N/A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 t="str">
            <v>PARTIDAS NIVEL 4</v>
          </cell>
        </row>
        <row r="145">
          <cell r="A145" t="str">
            <v>011103010508</v>
          </cell>
          <cell r="B145" t="str">
            <v>CONFORMACION SUPERFICIE CIMENTACION DE DIQUES</v>
          </cell>
          <cell r="C145" t="str">
            <v>M2</v>
          </cell>
          <cell r="D145" t="e">
            <v>#N/A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 t="str">
            <v>PARTIDAS NIVEL 4</v>
          </cell>
        </row>
        <row r="146">
          <cell r="A146" t="str">
            <v>011103010510</v>
          </cell>
          <cell r="B146" t="str">
            <v>EXCAVACIÓN CIMENTACIÓN DE DIQUES BAJO AGUA</v>
          </cell>
          <cell r="C146" t="str">
            <v>M3</v>
          </cell>
          <cell r="D146" t="e">
            <v>#N/A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 t="str">
            <v>PARTIDAS NIVEL 4</v>
          </cell>
        </row>
        <row r="147">
          <cell r="A147" t="str">
            <v>011103010512</v>
          </cell>
          <cell r="B147" t="str">
            <v>EXCAVACION Y NIVELACION DEL CAUCE BAJO AGUA</v>
          </cell>
          <cell r="C147" t="str">
            <v>M3</v>
          </cell>
          <cell r="D147" t="e">
            <v>#N/A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 t="str">
            <v>PARTIDAS NIVEL 4</v>
          </cell>
        </row>
        <row r="148">
          <cell r="A148" t="str">
            <v>011103040101</v>
          </cell>
          <cell r="B148" t="str">
            <v>RELLENO CON MATERIAL DE AFIRMADO</v>
          </cell>
          <cell r="C148" t="str">
            <v>M3</v>
          </cell>
          <cell r="D148" t="e">
            <v>#N/A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 t="str">
            <v>PARTIDAS NIVEL 4</v>
          </cell>
        </row>
        <row r="149">
          <cell r="A149" t="str">
            <v>011103040202</v>
          </cell>
          <cell r="B149" t="str">
            <v>RELLENO GRAVA ARENOSA SIN COMPACTAR</v>
          </cell>
          <cell r="C149" t="str">
            <v>M3</v>
          </cell>
          <cell r="D149" t="e">
            <v>#N/A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 t="str">
            <v>PARTIDAS NIVEL 4</v>
          </cell>
        </row>
        <row r="150">
          <cell r="A150" t="str">
            <v>011103040301</v>
          </cell>
          <cell r="B150" t="str">
            <v>RELLENO COMUN COMPACTADO: MATERIAL PROPIO</v>
          </cell>
          <cell r="C150" t="str">
            <v>M3</v>
          </cell>
          <cell r="D150" t="e">
            <v>#N/A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 t="str">
            <v>PARTIDAS NIVEL 4</v>
          </cell>
        </row>
        <row r="151">
          <cell r="A151" t="str">
            <v>011103040302</v>
          </cell>
          <cell r="B151" t="str">
            <v>RELLENO COMUN COMPACTADO: MATERIAL DE PRESTAMO</v>
          </cell>
          <cell r="C151" t="str">
            <v>M3</v>
          </cell>
          <cell r="D151" t="e">
            <v>#N/A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 t="str">
            <v>PARTIDAS NIVEL 4</v>
          </cell>
        </row>
        <row r="152">
          <cell r="A152" t="str">
            <v>011103040303</v>
          </cell>
          <cell r="B152" t="str">
            <v>RELLENO COMUN SIN COMPACTAR: MATERIAL PROPIO</v>
          </cell>
          <cell r="C152" t="str">
            <v>M3</v>
          </cell>
          <cell r="D152" t="e">
            <v>#N/A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 t="str">
            <v>PARTIDAS NIVEL 4</v>
          </cell>
        </row>
        <row r="153">
          <cell r="A153" t="str">
            <v>011103050101</v>
          </cell>
          <cell r="B153" t="str">
            <v>REFINE PARA COLOCACIÓN DE ENROCADOS</v>
          </cell>
          <cell r="C153" t="str">
            <v>M2</v>
          </cell>
          <cell r="D153" t="e">
            <v>#N/A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 t="str">
            <v>PARTIDAS NIVEL 4</v>
          </cell>
        </row>
        <row r="154">
          <cell r="A154" t="str">
            <v>011103050103</v>
          </cell>
          <cell r="B154" t="str">
            <v>ENROCADO Y ACOMODO: UÑA DEL DIQUE</v>
          </cell>
          <cell r="C154" t="str">
            <v>M3</v>
          </cell>
          <cell r="D154" t="e">
            <v>#N/A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 t="str">
            <v>PARTIDAS NIVEL 4</v>
          </cell>
        </row>
        <row r="155">
          <cell r="A155" t="str">
            <v>011103050108</v>
          </cell>
          <cell r="B155" t="str">
            <v>ENROCADO Y ACOMODO: PROTECCIÓN TALUD</v>
          </cell>
          <cell r="C155" t="str">
            <v>M3</v>
          </cell>
          <cell r="D155" t="e">
            <v>#N/A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 t="str">
            <v>PARTIDAS NIVEL 4</v>
          </cell>
        </row>
        <row r="156">
          <cell r="A156" t="str">
            <v>011103050109</v>
          </cell>
          <cell r="B156" t="str">
            <v xml:space="preserve">ENROCADO Y ACOMODO-UÑA Y TALUD DEL DIQUE </v>
          </cell>
          <cell r="C156" t="str">
            <v>M3</v>
          </cell>
          <cell r="D156" t="e">
            <v>#N/A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 t="str">
            <v>PARTIDAS NIVEL 4</v>
          </cell>
        </row>
        <row r="157">
          <cell r="A157" t="str">
            <v>011103050110</v>
          </cell>
          <cell r="B157" t="str">
            <v>REFINE PARA COLOCACIÓN DE HIDROSIEMBRA</v>
          </cell>
          <cell r="C157" t="str">
            <v>M3</v>
          </cell>
          <cell r="D157" t="e">
            <v>#N/A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 t="str">
            <v>PARTIDAS NIVEL 4</v>
          </cell>
        </row>
        <row r="158">
          <cell r="A158" t="str">
            <v>011103050111</v>
          </cell>
          <cell r="B158" t="str">
            <v>ENROCADO Y ACOMODO_TALUD Y CAUCE DE RÍO</v>
          </cell>
          <cell r="C158" t="str">
            <v>M3</v>
          </cell>
          <cell r="D158" t="e">
            <v>#N/A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 t="str">
            <v>PARTIDAS NIVEL 4</v>
          </cell>
        </row>
        <row r="159">
          <cell r="A159" t="str">
            <v>011103060101</v>
          </cell>
          <cell r="B159" t="str">
            <v>MANTO GEOTEXTIL DE 400 GR/M2</v>
          </cell>
          <cell r="C159" t="str">
            <v>M2</v>
          </cell>
          <cell r="D159" t="e">
            <v>#N/A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 t="str">
            <v>PARTIDAS NIVEL 4</v>
          </cell>
        </row>
        <row r="160">
          <cell r="A160" t="str">
            <v>011103060103</v>
          </cell>
          <cell r="B160" t="str">
            <v>MANTO GEOTEXTIL DE 1000 GR/M2</v>
          </cell>
          <cell r="C160" t="str">
            <v>M2</v>
          </cell>
          <cell r="D160" t="e">
            <v>#N/A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 t="str">
            <v>PARTIDAS NIVEL 4</v>
          </cell>
        </row>
        <row r="161">
          <cell r="A161" t="str">
            <v>011103060201</v>
          </cell>
          <cell r="B161" t="str">
            <v>PROTECCIÓN_TALUD_HIDROSIEMBRA+GEOCELDAS</v>
          </cell>
          <cell r="C161" t="str">
            <v>M2</v>
          </cell>
          <cell r="D161" t="e">
            <v>#N/A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 t="str">
            <v>PARTIDAS NIVEL 4</v>
          </cell>
        </row>
        <row r="162">
          <cell r="A162" t="str">
            <v>011103070103</v>
          </cell>
          <cell r="B162" t="str">
            <v xml:space="preserve">CARGUIO Y TRANSPORTE MATERIAL EXCEDENTE HASTA D = 1.0 KM </v>
          </cell>
          <cell r="C162" t="str">
            <v>M3</v>
          </cell>
          <cell r="D162" t="e">
            <v>#N/A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 t="str">
            <v>PARTIDAS NIVEL 4</v>
          </cell>
        </row>
        <row r="163">
          <cell r="A163" t="str">
            <v>0111030701031</v>
          </cell>
          <cell r="B163" t="str">
            <v>TRANSPORTE MATERIAL EXCEDENTE HASTA D = 1.0 KM</v>
          </cell>
          <cell r="C163" t="str">
            <v>M3</v>
          </cell>
          <cell r="D163">
            <v>4.6508029371356843</v>
          </cell>
          <cell r="E163">
            <v>1</v>
          </cell>
          <cell r="F163">
            <v>0</v>
          </cell>
          <cell r="G163">
            <v>0</v>
          </cell>
          <cell r="H163">
            <v>0</v>
          </cell>
          <cell r="I163" t="str">
            <v>PARTIDAS NIVEL 3</v>
          </cell>
        </row>
        <row r="164">
          <cell r="A164" t="str">
            <v>0111030701032</v>
          </cell>
          <cell r="B164" t="str">
            <v>TRANSPORTE MATERIAL EXCEDENTE DESPUES DE 1KM</v>
          </cell>
          <cell r="C164" t="str">
            <v>M3-KM</v>
          </cell>
          <cell r="D164" t="e">
            <v>#N/A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 t="str">
            <v>PARTIDAS NIVEL 4</v>
          </cell>
        </row>
        <row r="165">
          <cell r="A165" t="str">
            <v>011103070201</v>
          </cell>
          <cell r="B165" t="str">
            <v>CARGUIO Y TRANSPORTE ROCA GRANDE HASTA D = 1.0 KM</v>
          </cell>
          <cell r="C165" t="str">
            <v>M3</v>
          </cell>
          <cell r="D165" t="e">
            <v>#N/A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 t="str">
            <v>PARTIDAS NIVEL 4</v>
          </cell>
        </row>
        <row r="166">
          <cell r="A166" t="str">
            <v>011103070202</v>
          </cell>
          <cell r="B166" t="str">
            <v>TRANSPORTE ROCA GRANDE HASTA D= DE 1.0 A 30.0 KM</v>
          </cell>
          <cell r="C166" t="str">
            <v>M3K</v>
          </cell>
          <cell r="D166" t="e">
            <v>#N/A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 t="str">
            <v>PARTIDAS NIVEL 4</v>
          </cell>
        </row>
        <row r="167">
          <cell r="A167" t="str">
            <v>011104010106</v>
          </cell>
          <cell r="B167" t="str">
            <v>CONCRETO f'c = 210 Kg/cm2</v>
          </cell>
          <cell r="C167" t="str">
            <v>M3</v>
          </cell>
          <cell r="D167" t="e">
            <v>#N/A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 t="str">
            <v>PARTIDAS NIVEL 4</v>
          </cell>
        </row>
        <row r="168">
          <cell r="A168" t="str">
            <v>011104040101</v>
          </cell>
          <cell r="B168" t="str">
            <v xml:space="preserve">ENCOFRADO Y DESENCOFRADO VERTICAL </v>
          </cell>
          <cell r="C168" t="str">
            <v>M2</v>
          </cell>
          <cell r="D168" t="e">
            <v>#N/A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 t="str">
            <v>PARTIDAS NIVEL 4</v>
          </cell>
        </row>
        <row r="169">
          <cell r="A169" t="str">
            <v>011104050101</v>
          </cell>
          <cell r="B169" t="str">
            <v>ACERO DE REFUERZO</v>
          </cell>
          <cell r="C169" t="str">
            <v>TM</v>
          </cell>
          <cell r="D169" t="e">
            <v>#N/A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 t="str">
            <v>PARTIDAS NIVEL 4</v>
          </cell>
        </row>
        <row r="170">
          <cell r="A170" t="str">
            <v>011103040102113</v>
          </cell>
          <cell r="B170" t="str">
            <v xml:space="preserve">CARGUIO ROCA GRANDE </v>
          </cell>
          <cell r="C170" t="str">
            <v>M3</v>
          </cell>
          <cell r="D170">
            <v>9.3464747800376671</v>
          </cell>
          <cell r="E170">
            <v>1</v>
          </cell>
          <cell r="F170">
            <v>0</v>
          </cell>
          <cell r="G170">
            <v>0</v>
          </cell>
          <cell r="H170">
            <v>0</v>
          </cell>
          <cell r="I170" t="str">
            <v>PARTIDAS NIVEL 3</v>
          </cell>
        </row>
        <row r="171">
          <cell r="A171" t="str">
            <v>011103040102114</v>
          </cell>
          <cell r="B171" t="str">
            <v>CARGUIO MATERIAL EXCEDENTE</v>
          </cell>
          <cell r="C171" t="str">
            <v>M3</v>
          </cell>
          <cell r="D171">
            <v>6.6760534143126185</v>
          </cell>
          <cell r="E171">
            <v>1</v>
          </cell>
          <cell r="F171">
            <v>0</v>
          </cell>
          <cell r="G171">
            <v>0</v>
          </cell>
          <cell r="H171">
            <v>0</v>
          </cell>
          <cell r="I171" t="str">
            <v>PARTIDAS NIVEL 3</v>
          </cell>
        </row>
        <row r="172">
          <cell r="A172" t="str">
            <v>011103040102115</v>
          </cell>
          <cell r="B172" t="str">
            <v>CARGUIO MATERIAL GRANULAR</v>
          </cell>
          <cell r="C172" t="str">
            <v>M3</v>
          </cell>
          <cell r="D172">
            <v>6.6760534143126185</v>
          </cell>
          <cell r="E172">
            <v>1</v>
          </cell>
          <cell r="F172">
            <v>0</v>
          </cell>
          <cell r="G172">
            <v>0</v>
          </cell>
          <cell r="H172">
            <v>0</v>
          </cell>
          <cell r="I172" t="str">
            <v>PARTIDAS NIVEL 3</v>
          </cell>
        </row>
        <row r="173">
          <cell r="A173" t="str">
            <v>011103040102123</v>
          </cell>
          <cell r="B173" t="str">
            <v>CAMION BARANDA</v>
          </cell>
          <cell r="C173" t="str">
            <v>H-E</v>
          </cell>
          <cell r="D173">
            <v>95.09505649717515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 t="str">
            <v>PARTIDAS NIVEL 4</v>
          </cell>
        </row>
        <row r="174">
          <cell r="A174" t="str">
            <v>011103040102124</v>
          </cell>
          <cell r="B174" t="str">
            <v>MOTOSIERRA</v>
          </cell>
          <cell r="C174" t="str">
            <v>H-E</v>
          </cell>
          <cell r="D174">
            <v>22.602149988390991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 t="str">
            <v>PARTIDAS NIVEL 4</v>
          </cell>
        </row>
        <row r="175">
          <cell r="A175" t="str">
            <v>011103040102142</v>
          </cell>
          <cell r="B175" t="str">
            <v>PREPARACION DE SUPERFICIE</v>
          </cell>
          <cell r="C175" t="str">
            <v>M2</v>
          </cell>
          <cell r="D175">
            <v>14.691599999999999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 t="str">
            <v>PARTIDAS NIVEL 4</v>
          </cell>
        </row>
        <row r="176">
          <cell r="A176" t="str">
            <v>011103040102126</v>
          </cell>
          <cell r="B176" t="str">
            <v>AGUA PARA LA OBRA - FA N°08</v>
          </cell>
          <cell r="C176" t="str">
            <v>M3</v>
          </cell>
          <cell r="D176">
            <v>15.723894719676885</v>
          </cell>
          <cell r="E176">
            <v>1</v>
          </cell>
          <cell r="F176">
            <v>0</v>
          </cell>
          <cell r="G176">
            <v>0</v>
          </cell>
          <cell r="H176">
            <v>0</v>
          </cell>
          <cell r="I176" t="str">
            <v>PARTIDAS NIVEL 3</v>
          </cell>
        </row>
        <row r="177">
          <cell r="A177" t="str">
            <v>011103040102127</v>
          </cell>
          <cell r="B177" t="str">
            <v>ENCOFRADO Y DESENCOFRADO DE ESTRUCTURAS NORMAL</v>
          </cell>
          <cell r="C177" t="str">
            <v>M2</v>
          </cell>
          <cell r="D177">
            <v>68.502354915254244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 t="str">
            <v>PARTIDAS NIVEL 4</v>
          </cell>
        </row>
        <row r="178">
          <cell r="A178" t="str">
            <v>011103040102128</v>
          </cell>
          <cell r="B178" t="str">
            <v>ELIMINACIÓN DE RESIDUOS DESMONTE</v>
          </cell>
          <cell r="C178" t="str">
            <v>M3</v>
          </cell>
          <cell r="D178">
            <v>44.026290819209052</v>
          </cell>
          <cell r="E178">
            <v>1</v>
          </cell>
          <cell r="F178">
            <v>0</v>
          </cell>
          <cell r="G178">
            <v>0</v>
          </cell>
          <cell r="H178">
            <v>0</v>
          </cell>
          <cell r="I178" t="str">
            <v>PARTIDAS NIVEL 3</v>
          </cell>
        </row>
        <row r="179">
          <cell r="A179" t="str">
            <v>011103040102129</v>
          </cell>
          <cell r="B179" t="str">
            <v>CAMA DE ARENA</v>
          </cell>
          <cell r="C179" t="str">
            <v>M3</v>
          </cell>
          <cell r="D179">
            <v>59.698063442039249</v>
          </cell>
          <cell r="E179">
            <v>1</v>
          </cell>
          <cell r="F179">
            <v>1</v>
          </cell>
          <cell r="G179">
            <v>0</v>
          </cell>
          <cell r="H179">
            <v>0</v>
          </cell>
          <cell r="I179" t="str">
            <v>PARTIDAS NIVEL 2</v>
          </cell>
        </row>
        <row r="180">
          <cell r="A180" t="str">
            <v>011103040102130</v>
          </cell>
          <cell r="B180" t="str">
            <v>RELLENO CON MATERIAL DE PRESTAMO PARA ESTRUCTURAS</v>
          </cell>
          <cell r="C180" t="str">
            <v>M3</v>
          </cell>
          <cell r="D180">
            <v>85.84347305971589</v>
          </cell>
          <cell r="E180">
            <v>1</v>
          </cell>
          <cell r="F180">
            <v>1</v>
          </cell>
          <cell r="G180">
            <v>0</v>
          </cell>
          <cell r="H180">
            <v>0</v>
          </cell>
          <cell r="I180" t="str">
            <v>PARTIDAS NIVEL 2</v>
          </cell>
        </row>
        <row r="181">
          <cell r="A181" t="str">
            <v>011103040102131</v>
          </cell>
          <cell r="B181" t="str">
            <v>CONCRETO F'C 280KG/CM2</v>
          </cell>
          <cell r="C181" t="str">
            <v>M3</v>
          </cell>
          <cell r="D181">
            <v>460.77023873806905</v>
          </cell>
          <cell r="E181">
            <v>1</v>
          </cell>
          <cell r="F181">
            <v>1</v>
          </cell>
          <cell r="G181">
            <v>0</v>
          </cell>
          <cell r="H181">
            <v>0</v>
          </cell>
          <cell r="I181" t="str">
            <v>PARTIDAS NIVEL 2</v>
          </cell>
        </row>
        <row r="182">
          <cell r="A182" t="str">
            <v>011103040102132</v>
          </cell>
          <cell r="B182" t="str">
            <v>ESCARIFICADO, NIVELADO Y COMPACTADO DE VÍAS</v>
          </cell>
          <cell r="C182" t="str">
            <v>KM</v>
          </cell>
          <cell r="D182">
            <v>12432.300398998497</v>
          </cell>
          <cell r="E182">
            <v>1</v>
          </cell>
          <cell r="F182">
            <v>0</v>
          </cell>
          <cell r="G182">
            <v>0</v>
          </cell>
          <cell r="H182">
            <v>0</v>
          </cell>
          <cell r="I182" t="str">
            <v>PARTIDAS NIVEL 3</v>
          </cell>
        </row>
        <row r="183">
          <cell r="A183" t="str">
            <v>011103040102133</v>
          </cell>
          <cell r="B183" t="str">
            <v>COLOCACIÓN, TENDIDO Y COMPACTACIÓN DE MATERIAL GRANULAR</v>
          </cell>
          <cell r="C183" t="str">
            <v>KM</v>
          </cell>
          <cell r="D183">
            <v>34474.786952783812</v>
          </cell>
          <cell r="E183">
            <v>1</v>
          </cell>
          <cell r="F183">
            <v>1</v>
          </cell>
          <cell r="G183">
            <v>0</v>
          </cell>
          <cell r="H183">
            <v>0</v>
          </cell>
          <cell r="I183" t="str">
            <v>PARTIDAS NIVEL 2</v>
          </cell>
        </row>
        <row r="184">
          <cell r="A184" t="str">
            <v>0111030401021234</v>
          </cell>
          <cell r="B184" t="str">
            <v>ZARANDEO DE MATERIAL PROPIO</v>
          </cell>
          <cell r="C184" t="str">
            <v>M3</v>
          </cell>
          <cell r="D184">
            <v>9.337562258079096</v>
          </cell>
          <cell r="E184">
            <v>1</v>
          </cell>
          <cell r="F184">
            <v>0</v>
          </cell>
          <cell r="G184">
            <v>0</v>
          </cell>
          <cell r="H184">
            <v>0</v>
          </cell>
          <cell r="I184" t="str">
            <v>PARTIDAS NIVEL 3</v>
          </cell>
        </row>
        <row r="185">
          <cell r="A185" t="str">
            <v>011103040102134</v>
          </cell>
          <cell r="B185" t="str">
            <v>AFIRMADO PUESTO EN OBRA</v>
          </cell>
          <cell r="C185" t="str">
            <v>M3</v>
          </cell>
          <cell r="D185">
            <v>55.980918231835716</v>
          </cell>
          <cell r="E185">
            <v>1</v>
          </cell>
          <cell r="F185">
            <v>0</v>
          </cell>
          <cell r="G185">
            <v>0</v>
          </cell>
          <cell r="H185">
            <v>0</v>
          </cell>
          <cell r="I185" t="str">
            <v>PARTIDAS NIVEL 3</v>
          </cell>
        </row>
        <row r="186">
          <cell r="A186" t="str">
            <v>011103040102135</v>
          </cell>
          <cell r="B186" t="str">
            <v>TRANSPORTE MATERIAL A ZARANDA ESTÁTICA &lt;1KM</v>
          </cell>
          <cell r="C186" t="str">
            <v>M3</v>
          </cell>
          <cell r="D186">
            <v>4.6508029371356843</v>
          </cell>
          <cell r="E186">
            <v>1</v>
          </cell>
          <cell r="F186">
            <v>0</v>
          </cell>
          <cell r="G186">
            <v>0</v>
          </cell>
          <cell r="H186">
            <v>0</v>
          </cell>
          <cell r="I186" t="str">
            <v>PARTIDAS NIVEL 3</v>
          </cell>
        </row>
        <row r="187">
          <cell r="A187" t="str">
            <v>011103040102991</v>
          </cell>
          <cell r="B187" t="str">
            <v>EXTRACCION DE PIEDRA PARA GAVIONES</v>
          </cell>
          <cell r="C187" t="str">
            <v>M3</v>
          </cell>
          <cell r="D187">
            <v>9.3464747800376671</v>
          </cell>
          <cell r="E187">
            <v>1</v>
          </cell>
          <cell r="F187">
            <v>0</v>
          </cell>
          <cell r="G187">
            <v>0</v>
          </cell>
          <cell r="H187">
            <v>0</v>
          </cell>
          <cell r="I187" t="str">
            <v>PARTIDAS NIVEL 3</v>
          </cell>
        </row>
        <row r="188">
          <cell r="A188" t="str">
            <v>0111030701991</v>
          </cell>
          <cell r="B188" t="str">
            <v>TRANSPORTE DE PIEDRA PARA GAVIONES</v>
          </cell>
          <cell r="C188" t="str">
            <v>M3</v>
          </cell>
          <cell r="D188">
            <v>36.172911733277537</v>
          </cell>
          <cell r="E188">
            <v>1</v>
          </cell>
          <cell r="F188">
            <v>0</v>
          </cell>
          <cell r="G188">
            <v>0</v>
          </cell>
          <cell r="H188">
            <v>0</v>
          </cell>
          <cell r="I188" t="str">
            <v>PARTIDAS NIVEL 3</v>
          </cell>
        </row>
        <row r="189">
          <cell r="A189" t="str">
            <v>0111012344451</v>
          </cell>
          <cell r="B189" t="str">
            <v>SUMINISTRO Y COLOCACION DE CONCRETO CLASE D (F´C = 175 KG/CM2)</v>
          </cell>
          <cell r="C189" t="str">
            <v>M3</v>
          </cell>
          <cell r="D189">
            <v>334.87071860026015</v>
          </cell>
          <cell r="E189">
            <v>1</v>
          </cell>
          <cell r="F189">
            <v>1</v>
          </cell>
          <cell r="G189">
            <v>0</v>
          </cell>
          <cell r="H189">
            <v>0</v>
          </cell>
          <cell r="I189" t="str">
            <v>PARTIDAS NIVEL 2</v>
          </cell>
        </row>
        <row r="190">
          <cell r="A190" t="str">
            <v>0111012344452456</v>
          </cell>
          <cell r="B190" t="str">
            <v>SUMINISTRO Y COLOCACION DE CONCRETOF´C = 280 KG/CM2 + 30%piedra</v>
          </cell>
          <cell r="C190" t="str">
            <v>M3</v>
          </cell>
          <cell r="D190">
            <v>505.84642259164099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 t="str">
            <v>PARTIDAS NIVEL 4</v>
          </cell>
        </row>
        <row r="191">
          <cell r="A191" t="str">
            <v>01110123444524561</v>
          </cell>
          <cell r="B191" t="str">
            <v>SUMINISTRO Y COLOCACION DE CONCRETOF´C = 280 KG/CM2 CANALES</v>
          </cell>
          <cell r="C191" t="str">
            <v>M3</v>
          </cell>
          <cell r="D191">
            <v>579.94411489933327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 t="str">
            <v>PARTIDAS NIVEL 4</v>
          </cell>
        </row>
        <row r="192">
          <cell r="A192" t="str">
            <v>011100123456</v>
          </cell>
          <cell r="B192" t="str">
            <v>ENCOFRADO Y DESENCOFRADO</v>
          </cell>
          <cell r="C192" t="str">
            <v>M2</v>
          </cell>
          <cell r="D192">
            <v>70.844694915254237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 t="str">
            <v>PARTIDAS NIVEL 4</v>
          </cell>
        </row>
        <row r="193">
          <cell r="A193" t="str">
            <v>010107010105</v>
          </cell>
          <cell r="B193" t="str">
            <v>ACERO DE REFUERZO fy=4200 kg/cm2</v>
          </cell>
          <cell r="C193" t="str">
            <v>KG</v>
          </cell>
          <cell r="D193">
            <v>6.8513705720161857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 t="str">
            <v>PARTIDAS NIVEL 4</v>
          </cell>
        </row>
        <row r="194">
          <cell r="A194" t="str">
            <v>0111030701982</v>
          </cell>
          <cell r="B194" t="str">
            <v>TRANSLADO DE BOLARDOS A ZONA DE ACOPIO</v>
          </cell>
          <cell r="C194" t="str">
            <v>UND</v>
          </cell>
          <cell r="D194">
            <v>19.533372335969872</v>
          </cell>
          <cell r="E194">
            <v>1</v>
          </cell>
          <cell r="F194">
            <v>0</v>
          </cell>
          <cell r="G194">
            <v>0</v>
          </cell>
          <cell r="H194">
            <v>0</v>
          </cell>
          <cell r="I194" t="str">
            <v>PARTIDAS NIVEL 3</v>
          </cell>
        </row>
        <row r="195">
          <cell r="A195" t="str">
            <v>01110307011482</v>
          </cell>
          <cell r="B195" t="str">
            <v>TRANSPORTE DE TIERRA DE CHACRA</v>
          </cell>
          <cell r="C195" t="str">
            <v>M3</v>
          </cell>
          <cell r="D195">
            <v>32.555620559949787</v>
          </cell>
          <cell r="E195">
            <v>1</v>
          </cell>
          <cell r="F195">
            <v>0</v>
          </cell>
          <cell r="G195">
            <v>0</v>
          </cell>
          <cell r="H195">
            <v>0</v>
          </cell>
          <cell r="I195" t="str">
            <v>PARTIDAS NIVEL 3</v>
          </cell>
        </row>
        <row r="196">
          <cell r="A196" t="str">
            <v>0105464123011</v>
          </cell>
          <cell r="B196" t="str">
            <v>TRANSPORTE DE MATERIAL EXCEDENTE A DME</v>
          </cell>
          <cell r="C196" t="str">
            <v>M3</v>
          </cell>
          <cell r="D196">
            <v>27.129683799958151</v>
          </cell>
          <cell r="E196">
            <v>1</v>
          </cell>
          <cell r="F196">
            <v>0</v>
          </cell>
          <cell r="G196">
            <v>0</v>
          </cell>
          <cell r="H196">
            <v>0</v>
          </cell>
          <cell r="I196" t="str">
            <v>PARTIDAS NIVEL 3</v>
          </cell>
        </row>
        <row r="197">
          <cell r="A197" t="str">
            <v>01054641230111</v>
          </cell>
          <cell r="B197" t="str">
            <v>TRANSPORTE DE MATERIAL EXCEDENTE A DME - A</v>
          </cell>
          <cell r="C197" t="str">
            <v>M3</v>
          </cell>
          <cell r="D197">
            <v>40.69452569993723</v>
          </cell>
          <cell r="E197">
            <v>1</v>
          </cell>
          <cell r="F197">
            <v>0</v>
          </cell>
          <cell r="G197">
            <v>0</v>
          </cell>
          <cell r="H197">
            <v>0</v>
          </cell>
          <cell r="I197" t="str">
            <v>PARTIDAS NIVEL 3</v>
          </cell>
        </row>
        <row r="198">
          <cell r="A198" t="str">
            <v>0105464123012</v>
          </cell>
          <cell r="B198" t="str">
            <v>PISO TIERRA APISONADA H=15CM</v>
          </cell>
          <cell r="C198" t="str">
            <v>M2</v>
          </cell>
          <cell r="D198">
            <v>9.5148294719676887</v>
          </cell>
          <cell r="E198">
            <v>1</v>
          </cell>
          <cell r="F198">
            <v>1</v>
          </cell>
          <cell r="G198">
            <v>0</v>
          </cell>
          <cell r="H198">
            <v>0</v>
          </cell>
          <cell r="I198" t="str">
            <v>PARTIDAS NIVEL 2</v>
          </cell>
        </row>
        <row r="199">
          <cell r="A199" t="str">
            <v>0111030401021281</v>
          </cell>
          <cell r="B199" t="str">
            <v>CARGUIO Y ELIMINACIÓN DE MATERIAL A DME- A</v>
          </cell>
          <cell r="C199" t="str">
            <v>M3</v>
          </cell>
          <cell r="D199">
            <v>47.37057911424985</v>
          </cell>
          <cell r="E199">
            <v>1</v>
          </cell>
          <cell r="F199">
            <v>1</v>
          </cell>
          <cell r="G199">
            <v>0</v>
          </cell>
          <cell r="H199">
            <v>0</v>
          </cell>
          <cell r="I199" t="str">
            <v>PARTIDAS NIVEL 2</v>
          </cell>
        </row>
        <row r="204">
          <cell r="D204" t="str">
            <v xml:space="preserve"> </v>
          </cell>
        </row>
      </sheetData>
      <sheetData sheetId="15">
        <row r="10">
          <cell r="B10" t="str">
            <v>RODILLO LISO VIBRATORIO AUTOPROPULSADO 12  ton</v>
          </cell>
          <cell r="C10" t="str">
            <v>H-M</v>
          </cell>
          <cell r="D10">
            <v>1905.3550598936306</v>
          </cell>
          <cell r="E10">
            <v>3.75</v>
          </cell>
          <cell r="F10">
            <v>7145.0814746011147</v>
          </cell>
        </row>
        <row r="11">
          <cell r="B11" t="str">
            <v>CARGADOR SOBRE LLANTAS DE 160-195 HP 3.5 yd3</v>
          </cell>
          <cell r="C11" t="str">
            <v>H-M</v>
          </cell>
          <cell r="D11">
            <v>1100.2816598399997</v>
          </cell>
          <cell r="E11">
            <v>5</v>
          </cell>
          <cell r="F11">
            <v>5501.4082991999985</v>
          </cell>
        </row>
        <row r="12">
          <cell r="B12" t="str">
            <v>CARGADOR SOBRE LLANTAS DE 200-250 Hp 4.0-4.1 yd3</v>
          </cell>
          <cell r="C12" t="str">
            <v>H-M</v>
          </cell>
          <cell r="D12">
            <v>929.50489159999972</v>
          </cell>
          <cell r="E12">
            <v>9.25</v>
          </cell>
          <cell r="F12">
            <v>8597.9202472999968</v>
          </cell>
        </row>
        <row r="13">
          <cell r="B13" t="str">
            <v>EXCAVADORA SOBRE ORUGAS 200 - 260 HP</v>
          </cell>
          <cell r="C13" t="str">
            <v>H-M</v>
          </cell>
          <cell r="D13">
            <v>10815.947255849484</v>
          </cell>
          <cell r="E13">
            <v>9.5</v>
          </cell>
          <cell r="F13">
            <v>102751.49893057009</v>
          </cell>
        </row>
        <row r="14">
          <cell r="B14" t="str">
            <v>RETROEXCAVADORA SOBRE LLANTAS 58 HP 1 y3</v>
          </cell>
          <cell r="C14" t="str">
            <v>H-M</v>
          </cell>
          <cell r="D14">
            <v>770.94712499999991</v>
          </cell>
          <cell r="E14">
            <v>2.4500000000000002</v>
          </cell>
          <cell r="F14">
            <v>1888.82045625</v>
          </cell>
        </row>
        <row r="15">
          <cell r="B15" t="str">
            <v>TRACTOR DE ORUGAS DE 300-355 HP</v>
          </cell>
          <cell r="C15" t="str">
            <v>H-M</v>
          </cell>
          <cell r="D15">
            <v>0</v>
          </cell>
          <cell r="E15">
            <v>10.199999999999999</v>
          </cell>
          <cell r="F15">
            <v>0</v>
          </cell>
        </row>
        <row r="16">
          <cell r="B16" t="str">
            <v>TRACTOR DE ORUGAS 180 - 210 HP</v>
          </cell>
          <cell r="C16" t="str">
            <v>H-M</v>
          </cell>
          <cell r="D16">
            <v>3113.4779449333332</v>
          </cell>
          <cell r="E16">
            <v>6.75</v>
          </cell>
          <cell r="F16">
            <v>21015.976128300001</v>
          </cell>
        </row>
        <row r="17">
          <cell r="B17" t="str">
            <v>MOTONIVELADORA 125Hp</v>
          </cell>
          <cell r="C17" t="str">
            <v>H-M</v>
          </cell>
          <cell r="D17">
            <v>0</v>
          </cell>
          <cell r="E17">
            <v>5</v>
          </cell>
          <cell r="F17">
            <v>0</v>
          </cell>
        </row>
        <row r="18">
          <cell r="B18" t="str">
            <v>MOTONIVELADORA_185Hp</v>
          </cell>
          <cell r="C18" t="str">
            <v>H-M</v>
          </cell>
          <cell r="D18">
            <v>1759.7352279725944</v>
          </cell>
          <cell r="E18">
            <v>6.35</v>
          </cell>
          <cell r="F18">
            <v>11174.318697625975</v>
          </cell>
        </row>
        <row r="19">
          <cell r="B19" t="str">
            <v>MANIPULADOR TELESCOPICO_120HP - 160HP</v>
          </cell>
          <cell r="C19" t="str">
            <v>H-M</v>
          </cell>
          <cell r="D19">
            <v>0</v>
          </cell>
          <cell r="E19">
            <v>1.8</v>
          </cell>
          <cell r="F19">
            <v>0</v>
          </cell>
        </row>
        <row r="20">
          <cell r="B20" t="str">
            <v>CAMION VOLQUETE DE 15 m3</v>
          </cell>
          <cell r="C20" t="str">
            <v>H-M</v>
          </cell>
          <cell r="D20">
            <v>34703.76202054145</v>
          </cell>
          <cell r="E20">
            <v>3</v>
          </cell>
          <cell r="F20">
            <v>104111.28606162436</v>
          </cell>
        </row>
        <row r="21">
          <cell r="B21" t="str">
            <v>CAMION CISTERNA 5000 gl (AGUA)_400Hp</v>
          </cell>
          <cell r="C21" t="str">
            <v>H-M</v>
          </cell>
          <cell r="D21">
            <v>2571.8028160912281</v>
          </cell>
          <cell r="E21">
            <v>3</v>
          </cell>
          <cell r="F21">
            <v>7715.4084482736844</v>
          </cell>
        </row>
        <row r="22">
          <cell r="B22" t="str">
            <v>CAMION PLATAFORMA_4x2_122Hp_GRUA 12TM</v>
          </cell>
          <cell r="C22" t="str">
            <v>H-M</v>
          </cell>
          <cell r="D22">
            <v>0</v>
          </cell>
          <cell r="E22">
            <v>2.59</v>
          </cell>
          <cell r="F22">
            <v>0</v>
          </cell>
        </row>
        <row r="23">
          <cell r="B23" t="str">
            <v>CAMION BARANDA</v>
          </cell>
          <cell r="C23" t="str">
            <v>H-M</v>
          </cell>
          <cell r="D23">
            <v>0</v>
          </cell>
          <cell r="E23">
            <v>1.45</v>
          </cell>
          <cell r="F23">
            <v>0</v>
          </cell>
        </row>
        <row r="24">
          <cell r="B24" t="str">
            <v>MOTOSIERRA</v>
          </cell>
          <cell r="C24" t="str">
            <v>H-M</v>
          </cell>
          <cell r="D24">
            <v>37.32</v>
          </cell>
          <cell r="E24">
            <v>0.15</v>
          </cell>
          <cell r="F24">
            <v>5.5979999999999999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ideraciones"/>
      <sheetName val="Dato"/>
      <sheetName val="Presupuesto"/>
      <sheetName val="APU 1-P"/>
      <sheetName val="APU 2-P"/>
      <sheetName val="GG"/>
      <sheetName val="Tablas Apoyo"/>
      <sheetName val="Insumos"/>
      <sheetName val="Verificador"/>
      <sheetName val="Fórmula Reajuste"/>
      <sheetName val="Hoja5"/>
      <sheetName val="Sustento Conformación"/>
      <sheetName val="Histograma HH"/>
      <sheetName val="Histograma HM"/>
      <sheetName val="Listado SubPartidas"/>
      <sheetName val="Combustible"/>
      <sheetName val="CostoGestión_Distribución"/>
      <sheetName val="Sustento Gestion"/>
      <sheetName val="MO"/>
      <sheetName val="Movilización"/>
      <sheetName val="Campamento"/>
      <sheetName val="Sust Costo de m2 de amb camp"/>
      <sheetName val="Tarifa Eq"/>
      <sheetName val="Costo señalizacion"/>
      <sheetName val="Rendimiento Mantenimiento"/>
      <sheetName val="Rend Eliminación DME -A"/>
      <sheetName val="Rend Eliminación DME"/>
      <sheetName val="Rend Eliminación"/>
      <sheetName val="Rend Roca"/>
      <sheetName val="Rend Relleno"/>
      <sheetName val="Epp"/>
      <sheetName val="Emo"/>
      <sheetName val="Covid"/>
      <sheetName val="Monitoreo"/>
      <sheetName val="Precio Roca"/>
      <sheetName val="Relación de Indices"/>
      <sheetName val="Plan Buen Vecino"/>
      <sheetName val="PROMA"/>
      <sheetName val="Servicio Medico"/>
      <sheetName val="Comparativo Rendimientos"/>
      <sheetName val="Rendimientos Reconsiderados"/>
    </sheetNames>
    <sheetDataSet>
      <sheetData sheetId="0">
        <row r="10">
          <cell r="F10">
            <v>3.984</v>
          </cell>
        </row>
        <row r="40">
          <cell r="D40">
            <v>44867</v>
          </cell>
        </row>
        <row r="41">
          <cell r="D41" t="str">
            <v>Sub Proyecto A3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Código</v>
          </cell>
          <cell r="C8" t="str">
            <v>Recurso</v>
          </cell>
          <cell r="D8" t="str">
            <v>Unidad</v>
          </cell>
          <cell r="E8" t="str">
            <v>Cantidad</v>
          </cell>
          <cell r="F8" t="str">
            <v>Precio S/.</v>
          </cell>
          <cell r="G8" t="str">
            <v>Parcial S/.</v>
          </cell>
        </row>
        <row r="9">
          <cell r="B9" t="str">
            <v>MANO DE OBRA</v>
          </cell>
        </row>
        <row r="11">
          <cell r="B11" t="str">
            <v>0101010002</v>
          </cell>
          <cell r="C11" t="str">
            <v>CAPATAZ</v>
          </cell>
          <cell r="D11" t="str">
            <v>H-H</v>
          </cell>
          <cell r="E11">
            <v>2216.6594537634473</v>
          </cell>
          <cell r="F11">
            <v>32.43</v>
          </cell>
          <cell r="G11">
            <v>71886.266085548603</v>
          </cell>
        </row>
        <row r="12">
          <cell r="B12" t="str">
            <v>0101010003</v>
          </cell>
          <cell r="C12" t="str">
            <v>OPERARIO</v>
          </cell>
          <cell r="D12" t="str">
            <v>H-H</v>
          </cell>
          <cell r="E12">
            <v>12794.744267129523</v>
          </cell>
          <cell r="F12">
            <v>24.97</v>
          </cell>
          <cell r="G12">
            <v>319484.76435022417</v>
          </cell>
        </row>
        <row r="13">
          <cell r="B13" t="str">
            <v>0101010004</v>
          </cell>
          <cell r="C13" t="str">
            <v>OFICIAL</v>
          </cell>
          <cell r="D13" t="str">
            <v>H-H</v>
          </cell>
          <cell r="E13">
            <v>14401.249880633943</v>
          </cell>
          <cell r="F13">
            <v>19.43</v>
          </cell>
          <cell r="G13">
            <v>279816.28518071747</v>
          </cell>
        </row>
        <row r="14">
          <cell r="B14" t="str">
            <v>0101010005</v>
          </cell>
          <cell r="C14" t="str">
            <v>PEON</v>
          </cell>
          <cell r="D14" t="str">
            <v>H-H</v>
          </cell>
          <cell r="E14">
            <v>55733.971939722658</v>
          </cell>
          <cell r="F14">
            <v>17.489999999999998</v>
          </cell>
          <cell r="G14">
            <v>974787.16922574921</v>
          </cell>
        </row>
        <row r="15">
          <cell r="B15" t="str">
            <v>01010100060001</v>
          </cell>
          <cell r="C15" t="str">
            <v>OPERADOR EQUIPO PESADO</v>
          </cell>
          <cell r="D15" t="str">
            <v>H-H</v>
          </cell>
          <cell r="E15">
            <v>19624.312523898563</v>
          </cell>
          <cell r="F15">
            <v>32.770000000000003</v>
          </cell>
          <cell r="G15">
            <v>643088.72140815598</v>
          </cell>
        </row>
        <row r="16">
          <cell r="B16" t="str">
            <v>01010100060002</v>
          </cell>
          <cell r="C16" t="str">
            <v>OPERADOR EQUIPO MEDIANO</v>
          </cell>
          <cell r="D16" t="str">
            <v>H-H</v>
          </cell>
          <cell r="E16">
            <v>38501.09862829934</v>
          </cell>
          <cell r="F16">
            <v>29.98</v>
          </cell>
          <cell r="G16">
            <v>1154262.9368764141</v>
          </cell>
        </row>
        <row r="17">
          <cell r="B17" t="str">
            <v>0101030000</v>
          </cell>
          <cell r="C17" t="str">
            <v>TOPOGRAFO</v>
          </cell>
          <cell r="D17" t="str">
            <v>H-H</v>
          </cell>
          <cell r="E17">
            <v>3298.2024000000001</v>
          </cell>
          <cell r="F17">
            <v>28.7</v>
          </cell>
          <cell r="G17">
            <v>94658.408880000003</v>
          </cell>
        </row>
        <row r="20">
          <cell r="G20">
            <v>3537984.55200681</v>
          </cell>
        </row>
        <row r="22">
          <cell r="B22" t="str">
            <v>MATERIALES</v>
          </cell>
        </row>
        <row r="24">
          <cell r="B24" t="str">
            <v>0201040001</v>
          </cell>
          <cell r="C24" t="str">
            <v>PETROLEO D-2</v>
          </cell>
          <cell r="D24" t="str">
            <v>GAL</v>
          </cell>
          <cell r="E24">
            <v>271271.17633993563</v>
          </cell>
          <cell r="F24">
            <v>16.697740112994353</v>
          </cell>
          <cell r="G24">
            <v>4529615.6026705075</v>
          </cell>
        </row>
        <row r="25">
          <cell r="B25" t="str">
            <v>0213010001</v>
          </cell>
          <cell r="C25" t="str">
            <v>CEMENTO PORTLAND TIPO I (42.5 kg)</v>
          </cell>
          <cell r="D25" t="str">
            <v>BLS</v>
          </cell>
          <cell r="E25">
            <v>153.02000000000001</v>
          </cell>
          <cell r="F25">
            <v>20.33898305084746</v>
          </cell>
          <cell r="G25">
            <v>3112.2711864406788</v>
          </cell>
        </row>
        <row r="26">
          <cell r="B26" t="str">
            <v>01010100068</v>
          </cell>
          <cell r="C26" t="str">
            <v>MADERA TORNILLO</v>
          </cell>
          <cell r="D26" t="str">
            <v>P2</v>
          </cell>
          <cell r="E26">
            <v>26689.032751407245</v>
          </cell>
          <cell r="F26">
            <v>5.8</v>
          </cell>
          <cell r="G26">
            <v>154796.38995816201</v>
          </cell>
        </row>
        <row r="27">
          <cell r="B27" t="str">
            <v>0246920002</v>
          </cell>
          <cell r="C27" t="str">
            <v>GEOTEXTIL 400 GR/CM2</v>
          </cell>
          <cell r="D27" t="str">
            <v>M2</v>
          </cell>
          <cell r="E27">
            <v>62576.386718999878</v>
          </cell>
          <cell r="F27">
            <v>9.0297599999999996</v>
          </cell>
          <cell r="G27">
            <v>565049.7537397563</v>
          </cell>
        </row>
        <row r="28">
          <cell r="B28" t="str">
            <v>0267150008</v>
          </cell>
          <cell r="C28" t="str">
            <v>MATERIALES DE SEGURIDAD PARA LA OBRA</v>
          </cell>
          <cell r="D28" t="str">
            <v>%MT</v>
          </cell>
          <cell r="E28">
            <v>1</v>
          </cell>
          <cell r="F28">
            <v>57927.912011299435</v>
          </cell>
          <cell r="G28">
            <v>57927.912011299435</v>
          </cell>
        </row>
        <row r="29">
          <cell r="B29" t="str">
            <v>02710101091</v>
          </cell>
          <cell r="C29" t="str">
            <v>AFIRMADO DE CANTERA</v>
          </cell>
          <cell r="D29" t="str">
            <v>M3</v>
          </cell>
          <cell r="E29">
            <v>1828.9375000000002</v>
          </cell>
          <cell r="F29">
            <v>29.33</v>
          </cell>
          <cell r="G29">
            <v>53642.736875000002</v>
          </cell>
        </row>
        <row r="30">
          <cell r="B30" t="str">
            <v>01010100053</v>
          </cell>
          <cell r="C30" t="str">
            <v>DERECHO DE USO DE DME</v>
          </cell>
          <cell r="D30" t="str">
            <v>M3</v>
          </cell>
          <cell r="E30">
            <v>258743.55799999999</v>
          </cell>
          <cell r="F30">
            <v>0.5</v>
          </cell>
          <cell r="G30">
            <v>129371.77899999999</v>
          </cell>
        </row>
        <row r="31">
          <cell r="B31" t="str">
            <v>01010100069</v>
          </cell>
          <cell r="C31" t="str">
            <v>ARENA GRUESA</v>
          </cell>
          <cell r="D31" t="str">
            <v>M3</v>
          </cell>
          <cell r="E31">
            <v>0.25</v>
          </cell>
          <cell r="F31">
            <v>36.949152542372886</v>
          </cell>
          <cell r="G31">
            <v>9.2372881355932215</v>
          </cell>
        </row>
        <row r="32">
          <cell r="B32" t="str">
            <v>01010100070</v>
          </cell>
          <cell r="C32" t="str">
            <v>GIGANTOGRAFIA MATERIAL BANNER</v>
          </cell>
          <cell r="D32" t="str">
            <v>M2</v>
          </cell>
          <cell r="E32">
            <v>17.28</v>
          </cell>
          <cell r="F32">
            <v>50</v>
          </cell>
          <cell r="G32">
            <v>864</v>
          </cell>
        </row>
        <row r="33">
          <cell r="B33" t="str">
            <v>01010100789056</v>
          </cell>
          <cell r="C33" t="str">
            <v>MATERIALES DE SEÑALIZACIÓN</v>
          </cell>
          <cell r="D33" t="str">
            <v>MES</v>
          </cell>
          <cell r="E33">
            <v>7.166666666666667</v>
          </cell>
          <cell r="F33">
            <v>8994.3177272660905</v>
          </cell>
          <cell r="G33">
            <v>64459.277045406983</v>
          </cell>
        </row>
        <row r="34">
          <cell r="B34" t="str">
            <v>01010147851</v>
          </cell>
          <cell r="C34" t="str">
            <v>INCIDENCIA x H-H: EQUIPO PROTECCIÓN PERSONAL - A3</v>
          </cell>
          <cell r="D34" t="str">
            <v>GLB</v>
          </cell>
          <cell r="E34">
            <v>1</v>
          </cell>
          <cell r="F34">
            <v>504609.48011299432</v>
          </cell>
          <cell r="G34">
            <v>504609.48011299432</v>
          </cell>
        </row>
        <row r="35">
          <cell r="B35" t="str">
            <v>01010100789058</v>
          </cell>
          <cell r="C35" t="str">
            <v>INCIDENCIA x H-H: EXAMENES MEDICOS Y RECLUTAMIENTO- A3</v>
          </cell>
          <cell r="D35" t="str">
            <v>GLB</v>
          </cell>
          <cell r="E35">
            <v>1</v>
          </cell>
          <cell r="F35">
            <v>64669.64</v>
          </cell>
          <cell r="G35">
            <v>64669.64</v>
          </cell>
        </row>
        <row r="36">
          <cell r="B36" t="str">
            <v>01010100059</v>
          </cell>
          <cell r="C36" t="str">
            <v>INCIDENCIA x H-H: INDUCCIÓN Y CAPACITACIÓN - A3</v>
          </cell>
          <cell r="D36" t="str">
            <v>GLB</v>
          </cell>
          <cell r="E36">
            <v>1</v>
          </cell>
          <cell r="F36">
            <v>10000</v>
          </cell>
          <cell r="G36">
            <v>10000</v>
          </cell>
        </row>
        <row r="37">
          <cell r="B37" t="str">
            <v>01010164641</v>
          </cell>
          <cell r="C37" t="str">
            <v>INCIDENCIA x H-H: EXAMENES MEDICOS Y MATERIALES COVID19 - A3</v>
          </cell>
          <cell r="D37" t="str">
            <v>GLB</v>
          </cell>
          <cell r="E37">
            <v>1</v>
          </cell>
          <cell r="F37">
            <v>34643.223232924851</v>
          </cell>
          <cell r="G37">
            <v>34643.223232924851</v>
          </cell>
        </row>
        <row r="38">
          <cell r="B38" t="str">
            <v>010101000657</v>
          </cell>
          <cell r="C38" t="str">
            <v>ACTUALIZACIÓN DEL PLAN PARA VIGILANCIA, PREVENCIÓN Y CONTROL DE COVID</v>
          </cell>
          <cell r="D38" t="str">
            <v>GLB</v>
          </cell>
          <cell r="E38">
            <v>0</v>
          </cell>
          <cell r="F38">
            <v>2500</v>
          </cell>
          <cell r="G38">
            <v>0</v>
          </cell>
        </row>
        <row r="39">
          <cell r="B39" t="str">
            <v>01010100072</v>
          </cell>
          <cell r="C39" t="str">
            <v>PIEDRA GRANDE DE 8"</v>
          </cell>
          <cell r="D39" t="str">
            <v>M3</v>
          </cell>
          <cell r="E39">
            <v>8.7501538461538466</v>
          </cell>
          <cell r="F39">
            <v>60</v>
          </cell>
          <cell r="G39">
            <v>525.00923076923084</v>
          </cell>
        </row>
        <row r="40">
          <cell r="B40" t="str">
            <v>01010100073</v>
          </cell>
          <cell r="C40" t="str">
            <v>BROCHA</v>
          </cell>
          <cell r="D40" t="str">
            <v>UND</v>
          </cell>
          <cell r="E40">
            <v>13.733333333333333</v>
          </cell>
          <cell r="F40">
            <v>4.0677966101694913</v>
          </cell>
          <cell r="G40">
            <v>55.86440677966101</v>
          </cell>
        </row>
        <row r="41">
          <cell r="B41" t="str">
            <v>01010100074</v>
          </cell>
          <cell r="C41" t="str">
            <v>CLAVOS</v>
          </cell>
          <cell r="D41" t="str">
            <v>KG</v>
          </cell>
          <cell r="E41">
            <v>1591.4685381756522</v>
          </cell>
          <cell r="F41">
            <v>6.6949152542372889</v>
          </cell>
          <cell r="G41">
            <v>10654.746992870892</v>
          </cell>
        </row>
        <row r="42">
          <cell r="B42" t="str">
            <v>01010100075</v>
          </cell>
          <cell r="C42" t="str">
            <v>CAL HIDRATADA DE 10 KG</v>
          </cell>
          <cell r="D42" t="str">
            <v>BOL</v>
          </cell>
          <cell r="E42">
            <v>68.666666666666657</v>
          </cell>
          <cell r="F42">
            <v>6.5677966101694922</v>
          </cell>
          <cell r="G42">
            <v>450.98870056497174</v>
          </cell>
        </row>
        <row r="43">
          <cell r="B43" t="str">
            <v>01010100076</v>
          </cell>
          <cell r="C43" t="str">
            <v>WINCHA 30M</v>
          </cell>
          <cell r="D43" t="str">
            <v>UND</v>
          </cell>
          <cell r="E43">
            <v>6.8666666666666663</v>
          </cell>
          <cell r="F43">
            <v>34.661016949152547</v>
          </cell>
          <cell r="G43">
            <v>238.00564971751413</v>
          </cell>
        </row>
        <row r="44">
          <cell r="B44" t="str">
            <v>01010100077</v>
          </cell>
          <cell r="C44" t="str">
            <v>ESTACA DE MADERA</v>
          </cell>
          <cell r="D44" t="str">
            <v>P2</v>
          </cell>
          <cell r="E44">
            <v>140.77333333333331</v>
          </cell>
          <cell r="F44">
            <v>3.5</v>
          </cell>
          <cell r="G44">
            <v>492.70666666666659</v>
          </cell>
        </row>
        <row r="45">
          <cell r="B45" t="str">
            <v>01010100078</v>
          </cell>
          <cell r="C45" t="str">
            <v>PINTURA LATEX</v>
          </cell>
          <cell r="D45" t="str">
            <v>GAL</v>
          </cell>
          <cell r="E45">
            <v>34.333333333333329</v>
          </cell>
          <cell r="F45">
            <v>23.305084745762713</v>
          </cell>
          <cell r="G45">
            <v>800.14124293785301</v>
          </cell>
        </row>
        <row r="46">
          <cell r="B46" t="str">
            <v>01010100079</v>
          </cell>
          <cell r="C46" t="str">
            <v>ALAMBRE NEGRO RECOCIDO N° 8</v>
          </cell>
          <cell r="D46" t="str">
            <v>KG</v>
          </cell>
          <cell r="E46">
            <v>1522.8018715089854</v>
          </cell>
          <cell r="F46">
            <v>4.6610169491525424</v>
          </cell>
          <cell r="G46">
            <v>7097.8053333045928</v>
          </cell>
        </row>
        <row r="47">
          <cell r="B47" t="str">
            <v>0222140001</v>
          </cell>
          <cell r="C47" t="str">
            <v>DESMOLDADOR PARA ENCOFRADO</v>
          </cell>
          <cell r="D47" t="str">
            <v>GAL</v>
          </cell>
          <cell r="E47">
            <v>380.70046787724635</v>
          </cell>
          <cell r="F47">
            <v>97.610169491525426</v>
          </cell>
          <cell r="G47">
            <v>37160.237195001049</v>
          </cell>
        </row>
        <row r="48">
          <cell r="B48" t="str">
            <v>01010100080</v>
          </cell>
          <cell r="C48" t="str">
            <v>TRIPLAY DE 1.20X2.40 m X 18 mm</v>
          </cell>
          <cell r="D48" t="str">
            <v>UND</v>
          </cell>
          <cell r="E48">
            <v>532.98065502814495</v>
          </cell>
          <cell r="F48">
            <v>90.7</v>
          </cell>
          <cell r="G48">
            <v>48341.345411052745</v>
          </cell>
        </row>
        <row r="49">
          <cell r="B49" t="str">
            <v>01010100081</v>
          </cell>
          <cell r="C49" t="str">
            <v>ARENA PUESTA EN OBRA</v>
          </cell>
          <cell r="D49" t="str">
            <v>M3</v>
          </cell>
          <cell r="E49">
            <v>51.810950000000005</v>
          </cell>
          <cell r="F49">
            <v>36.949152542372886</v>
          </cell>
          <cell r="G49">
            <v>1914.3706949152547</v>
          </cell>
        </row>
        <row r="50">
          <cell r="B50" t="str">
            <v>01010100087</v>
          </cell>
          <cell r="C50" t="str">
            <v>ARENA EN CANTERA</v>
          </cell>
          <cell r="D50" t="str">
            <v>M3</v>
          </cell>
          <cell r="E50">
            <v>0</v>
          </cell>
          <cell r="F50">
            <v>23.898305084745765</v>
          </cell>
          <cell r="G50">
            <v>0</v>
          </cell>
        </row>
        <row r="51">
          <cell r="B51" t="str">
            <v>01010100082</v>
          </cell>
          <cell r="C51" t="str">
            <v>PIEDRA 1/2" PUESTA EN OBRA</v>
          </cell>
          <cell r="D51" t="str">
            <v>M3</v>
          </cell>
          <cell r="E51">
            <v>12.012280000000001</v>
          </cell>
          <cell r="F51">
            <v>80</v>
          </cell>
          <cell r="G51">
            <v>960.9824000000001</v>
          </cell>
        </row>
        <row r="52">
          <cell r="B52" t="str">
            <v>01010100055</v>
          </cell>
          <cell r="C52" t="str">
            <v>CONCRETO PREMEZCLADO F'C=100 KG/CM2</v>
          </cell>
          <cell r="D52" t="str">
            <v>M3</v>
          </cell>
          <cell r="E52">
            <v>245.65022999999999</v>
          </cell>
          <cell r="F52">
            <v>433.5</v>
          </cell>
          <cell r="G52">
            <v>106489.37470499999</v>
          </cell>
        </row>
        <row r="53">
          <cell r="B53" t="str">
            <v>01010100057</v>
          </cell>
          <cell r="C53" t="str">
            <v>CONCRETO PREMEZCLADO F'C=280 KG/CM2</v>
          </cell>
          <cell r="D53" t="str">
            <v>M3</v>
          </cell>
          <cell r="E53">
            <v>1157.0595911538462</v>
          </cell>
          <cell r="F53">
            <v>515.79999999999995</v>
          </cell>
          <cell r="G53">
            <v>596811.3371171538</v>
          </cell>
        </row>
        <row r="54">
          <cell r="B54" t="str">
            <v>02040100020001</v>
          </cell>
          <cell r="C54" t="str">
            <v>ALAMBRE NEGRO N° 16</v>
          </cell>
          <cell r="D54" t="str">
            <v>KG</v>
          </cell>
          <cell r="E54">
            <v>4012.9968907708972</v>
          </cell>
          <cell r="F54">
            <v>4.66</v>
          </cell>
          <cell r="G54">
            <v>18700.565510992383</v>
          </cell>
        </row>
        <row r="55">
          <cell r="B55" t="str">
            <v>02401240874001</v>
          </cell>
          <cell r="C55" t="str">
            <v>ALAMBRE NEGRO GALVANIZADO N°16</v>
          </cell>
          <cell r="D55" t="str">
            <v>KG</v>
          </cell>
          <cell r="E55">
            <v>13.892111999999997</v>
          </cell>
          <cell r="F55">
            <v>9.8305084745762716</v>
          </cell>
          <cell r="G55">
            <v>136.56652474576271</v>
          </cell>
        </row>
        <row r="56">
          <cell r="B56" t="str">
            <v>02040300010022</v>
          </cell>
          <cell r="C56" t="str">
            <v>ACERO CORRUGADO fy = 4200 kg/cm2 GRADO 60</v>
          </cell>
          <cell r="D56" t="str">
            <v>KG</v>
          </cell>
          <cell r="E56">
            <v>84272.934706188855</v>
          </cell>
          <cell r="F56">
            <v>4.4000000000000004</v>
          </cell>
          <cell r="G56">
            <v>370800.91270723101</v>
          </cell>
        </row>
        <row r="57">
          <cell r="B57" t="str">
            <v>01010100088</v>
          </cell>
          <cell r="C57" t="str">
            <v>TUBERÍA GRP DN400 mm SN2500</v>
          </cell>
          <cell r="D57" t="str">
            <v>M</v>
          </cell>
          <cell r="E57">
            <v>0</v>
          </cell>
          <cell r="F57">
            <v>450.8932725333334</v>
          </cell>
          <cell r="G57">
            <v>0</v>
          </cell>
        </row>
        <row r="58">
          <cell r="B58" t="str">
            <v>0101010005433212</v>
          </cell>
          <cell r="C58" t="str">
            <v>TUBERÍA GRP DN600 mm SN2500</v>
          </cell>
          <cell r="D58" t="str">
            <v>M</v>
          </cell>
          <cell r="E58">
            <v>185.999</v>
          </cell>
          <cell r="F58">
            <v>522.0158176000001</v>
          </cell>
          <cell r="G58">
            <v>97094.420057782423</v>
          </cell>
        </row>
        <row r="59">
          <cell r="B59" t="str">
            <v>0146525501</v>
          </cell>
          <cell r="C59" t="str">
            <v>TUBERIA PVC SDR 26; DIAMETRO 10"</v>
          </cell>
          <cell r="D59" t="str">
            <v>M</v>
          </cell>
          <cell r="E59">
            <v>0</v>
          </cell>
          <cell r="F59">
            <v>160</v>
          </cell>
          <cell r="G59">
            <v>0</v>
          </cell>
        </row>
        <row r="60">
          <cell r="B60" t="str">
            <v>0793645456601</v>
          </cell>
          <cell r="C60" t="str">
            <v>COMPUERTA METALICA PLANA DESLIZANTE DE 1.0x1.0 m CON VASTAGO Y VOLANTE</v>
          </cell>
          <cell r="D60" t="str">
            <v>UND</v>
          </cell>
          <cell r="E60">
            <v>2</v>
          </cell>
          <cell r="F60">
            <v>5594.25</v>
          </cell>
          <cell r="G60">
            <v>11188.5</v>
          </cell>
        </row>
        <row r="61">
          <cell r="B61" t="str">
            <v>01010100092</v>
          </cell>
          <cell r="C61" t="str">
            <v>COMPUERTA METALICA PLANA DESLIZANTE DE 1.0x1.2 m CON VASTAGO Y VOLANTE</v>
          </cell>
          <cell r="D61" t="str">
            <v>UND</v>
          </cell>
          <cell r="E61">
            <v>0</v>
          </cell>
          <cell r="F61">
            <v>5828.7449999999999</v>
          </cell>
          <cell r="G61">
            <v>0</v>
          </cell>
        </row>
        <row r="62">
          <cell r="B62" t="str">
            <v>01010100093</v>
          </cell>
          <cell r="C62" t="str">
            <v>COMPUERTA METALICA PLANA DESLIZANTE DE 1.5x1.0 m CON VASTAGO Y VOLANTE</v>
          </cell>
          <cell r="D62" t="str">
            <v>UND</v>
          </cell>
          <cell r="E62">
            <v>3</v>
          </cell>
          <cell r="F62">
            <v>6063.24</v>
          </cell>
          <cell r="G62">
            <v>18189.72</v>
          </cell>
        </row>
        <row r="63">
          <cell r="B63" t="str">
            <v>010798797801</v>
          </cell>
          <cell r="C63" t="str">
            <v>COMPUERTA METALICA PLANA DESLIZANTE DE 2.0x1.0 m CON VASTAGO Y VOLANTE</v>
          </cell>
          <cell r="D63" t="str">
            <v>UND</v>
          </cell>
          <cell r="E63">
            <v>0</v>
          </cell>
          <cell r="F63">
            <v>6454.06</v>
          </cell>
          <cell r="G63">
            <v>0</v>
          </cell>
        </row>
        <row r="64">
          <cell r="B64" t="str">
            <v>07985552301</v>
          </cell>
          <cell r="C64" t="str">
            <v>COMPUERTA METALICA PLANA DESLIZANTE DE 2.3x1.0 m CON VASTAGO Y VOLANTE</v>
          </cell>
          <cell r="D64" t="str">
            <v>UND</v>
          </cell>
          <cell r="E64">
            <v>0</v>
          </cell>
          <cell r="F64">
            <v>6688.55</v>
          </cell>
          <cell r="G64">
            <v>0</v>
          </cell>
        </row>
        <row r="65">
          <cell r="B65" t="str">
            <v>01010100062</v>
          </cell>
          <cell r="C65" t="str">
            <v>TUBERIA HDPE Ø=36"</v>
          </cell>
          <cell r="D65" t="str">
            <v>M</v>
          </cell>
          <cell r="E65">
            <v>5.25</v>
          </cell>
          <cell r="F65">
            <v>416.99858688000006</v>
          </cell>
          <cell r="G65">
            <v>2189.2425811200005</v>
          </cell>
        </row>
        <row r="66">
          <cell r="B66" t="str">
            <v>021501000100102</v>
          </cell>
          <cell r="C66" t="str">
            <v>TUBERIA HDPE Ø=18"</v>
          </cell>
          <cell r="D66" t="str">
            <v>M</v>
          </cell>
          <cell r="E66">
            <v>5.25</v>
          </cell>
          <cell r="F66">
            <v>208.49929344000003</v>
          </cell>
          <cell r="G66">
            <v>1094.6212905600003</v>
          </cell>
        </row>
        <row r="67">
          <cell r="B67" t="str">
            <v>0246842301</v>
          </cell>
          <cell r="C67" t="str">
            <v>TUBERIA HDPE Ø=14", 355 mm</v>
          </cell>
          <cell r="D67" t="str">
            <v>M</v>
          </cell>
          <cell r="E67">
            <v>0</v>
          </cell>
          <cell r="F67">
            <v>162.16611712000002</v>
          </cell>
          <cell r="G67">
            <v>0</v>
          </cell>
        </row>
        <row r="68">
          <cell r="B68" t="str">
            <v>0101010005433512</v>
          </cell>
          <cell r="C68" t="str">
            <v>COMPUERTAS GUILLOTINA DE 1.0X1.0X5.2M CON VASTAGO Y VOLANTE</v>
          </cell>
          <cell r="D68" t="str">
            <v>UND</v>
          </cell>
          <cell r="E68">
            <v>0</v>
          </cell>
          <cell r="F68">
            <v>8830.5280103040004</v>
          </cell>
          <cell r="G68">
            <v>0</v>
          </cell>
        </row>
        <row r="69">
          <cell r="B69" t="str">
            <v>02070300010801</v>
          </cell>
          <cell r="C69" t="str">
            <v>HORMIGON</v>
          </cell>
          <cell r="D69" t="str">
            <v>M3</v>
          </cell>
          <cell r="E69">
            <v>0</v>
          </cell>
          <cell r="F69">
            <v>40</v>
          </cell>
          <cell r="G69">
            <v>0</v>
          </cell>
        </row>
        <row r="70">
          <cell r="B70" t="str">
            <v>0204367001</v>
          </cell>
          <cell r="C70" t="str">
            <v>GAVION TIPO CAJA</v>
          </cell>
          <cell r="D70" t="str">
            <v>UND</v>
          </cell>
          <cell r="E70">
            <v>0</v>
          </cell>
          <cell r="F70">
            <v>0</v>
          </cell>
          <cell r="G70">
            <v>0</v>
          </cell>
        </row>
        <row r="71">
          <cell r="B71" t="str">
            <v>0210020901</v>
          </cell>
          <cell r="C71" t="str">
            <v>GEOTEXTIL NO TEJIDO CLASE 2</v>
          </cell>
          <cell r="D71" t="str">
            <v>M2</v>
          </cell>
          <cell r="E71">
            <v>0</v>
          </cell>
          <cell r="F71">
            <v>6.1</v>
          </cell>
          <cell r="G71">
            <v>0</v>
          </cell>
        </row>
        <row r="72">
          <cell r="B72" t="str">
            <v>02130309103</v>
          </cell>
          <cell r="C72" t="str">
            <v>SELECCIÓN Y ACOPIO DE PIEDRAS</v>
          </cell>
          <cell r="D72" t="str">
            <v>M2</v>
          </cell>
          <cell r="E72">
            <v>166.34000000000003</v>
          </cell>
          <cell r="F72">
            <v>15</v>
          </cell>
          <cell r="G72">
            <v>2495.1000000000004</v>
          </cell>
        </row>
        <row r="73">
          <cell r="B73" t="str">
            <v>010101010692</v>
          </cell>
          <cell r="C73" t="str">
            <v>MANTA ASFALTICA</v>
          </cell>
          <cell r="D73" t="str">
            <v>M2</v>
          </cell>
          <cell r="E73">
            <v>0</v>
          </cell>
          <cell r="F73">
            <v>26.25</v>
          </cell>
          <cell r="G73">
            <v>0</v>
          </cell>
        </row>
        <row r="74">
          <cell r="B74" t="str">
            <v>0207010008</v>
          </cell>
          <cell r="C74" t="str">
            <v>GRAVILLA PUESTA EN OBRA</v>
          </cell>
          <cell r="D74" t="str">
            <v>M3</v>
          </cell>
          <cell r="E74">
            <v>0.97880391010997914</v>
          </cell>
          <cell r="F74">
            <v>60</v>
          </cell>
          <cell r="G74">
            <v>58.728234606598747</v>
          </cell>
        </row>
        <row r="75">
          <cell r="B75" t="str">
            <v>0228030242</v>
          </cell>
          <cell r="C75" t="str">
            <v>MORTERO</v>
          </cell>
          <cell r="D75" t="str">
            <v>M2</v>
          </cell>
          <cell r="E75">
            <v>61.861999999999995</v>
          </cell>
          <cell r="F75">
            <v>9.59</v>
          </cell>
          <cell r="G75">
            <v>593.25657999999999</v>
          </cell>
        </row>
        <row r="76">
          <cell r="B76" t="str">
            <v>02010500030003</v>
          </cell>
          <cell r="C76" t="str">
            <v>DRISA NYLON 1/4" 50m</v>
          </cell>
          <cell r="D76" t="str">
            <v>UND</v>
          </cell>
          <cell r="E76">
            <v>0.999</v>
          </cell>
          <cell r="F76">
            <v>75.847457627118644</v>
          </cell>
          <cell r="G76">
            <v>75.771610169491524</v>
          </cell>
        </row>
        <row r="77">
          <cell r="B77" t="str">
            <v>02041200010002</v>
          </cell>
          <cell r="C77" t="str">
            <v>CLAVOS PARA MADERA CON CABEZA 1 1/2"</v>
          </cell>
          <cell r="D77" t="str">
            <v>KG</v>
          </cell>
          <cell r="E77">
            <v>2.9200000000000004</v>
          </cell>
          <cell r="F77">
            <v>6.69</v>
          </cell>
          <cell r="G77">
            <v>19.534800000000004</v>
          </cell>
        </row>
        <row r="78">
          <cell r="B78" t="str">
            <v>0231000010006</v>
          </cell>
          <cell r="C78" t="str">
            <v>LISTON DE EUCALIPTO D=2"X4M</v>
          </cell>
          <cell r="D78" t="str">
            <v>UND</v>
          </cell>
          <cell r="E78">
            <v>4.5</v>
          </cell>
          <cell r="F78">
            <v>18.5</v>
          </cell>
          <cell r="G78">
            <v>83.25</v>
          </cell>
        </row>
        <row r="79">
          <cell r="B79" t="str">
            <v>0204300002</v>
          </cell>
          <cell r="C79" t="str">
            <v>GAVION TIPO CAJA PARA SOPORTE DE BANCA</v>
          </cell>
          <cell r="D79" t="str">
            <v>UND</v>
          </cell>
          <cell r="E79">
            <v>0</v>
          </cell>
          <cell r="F79">
            <v>150</v>
          </cell>
          <cell r="G79">
            <v>0</v>
          </cell>
        </row>
        <row r="80">
          <cell r="B80" t="str">
            <v>02311900010003</v>
          </cell>
          <cell r="C80" t="str">
            <v>MADERA DE HUAYRURO EN LISTONES</v>
          </cell>
          <cell r="D80" t="str">
            <v>UND</v>
          </cell>
          <cell r="E80">
            <v>0</v>
          </cell>
          <cell r="F80">
            <v>12</v>
          </cell>
          <cell r="G80">
            <v>0</v>
          </cell>
        </row>
        <row r="81">
          <cell r="B81" t="str">
            <v>0271050139</v>
          </cell>
          <cell r="C81" t="str">
            <v>SUMINISTRO E INSTALACION DE PLATINA DE ACERO INOXIDABLE 1MX0.05MX2MM Y PERNOS DE FIJACION</v>
          </cell>
          <cell r="D81" t="str">
            <v>UND</v>
          </cell>
          <cell r="E81">
            <v>0</v>
          </cell>
          <cell r="F81">
            <v>75</v>
          </cell>
          <cell r="G81">
            <v>0</v>
          </cell>
        </row>
        <row r="82">
          <cell r="B82" t="str">
            <v>02310000010005</v>
          </cell>
          <cell r="C82" t="str">
            <v>POSTE DE EUCALIPTO D=6"X4M</v>
          </cell>
          <cell r="D82" t="str">
            <v>UND</v>
          </cell>
          <cell r="E82">
            <v>2</v>
          </cell>
          <cell r="F82">
            <v>18.5</v>
          </cell>
          <cell r="G82">
            <v>37</v>
          </cell>
        </row>
        <row r="83">
          <cell r="B83" t="str">
            <v>0230320005</v>
          </cell>
          <cell r="C83" t="str">
            <v>ABRAZADERA METALICA DE 1"</v>
          </cell>
          <cell r="D83" t="str">
            <v>UND</v>
          </cell>
          <cell r="E83">
            <v>4</v>
          </cell>
          <cell r="F83">
            <v>5</v>
          </cell>
          <cell r="G83">
            <v>20</v>
          </cell>
        </row>
        <row r="84">
          <cell r="B84" t="str">
            <v>0230470015</v>
          </cell>
          <cell r="C84" t="str">
            <v>PINTURA ANTICORROSIVA</v>
          </cell>
          <cell r="D84" t="str">
            <v>GAL</v>
          </cell>
          <cell r="E84">
            <v>2.8000000000000001E-2</v>
          </cell>
          <cell r="F84">
            <v>53.389830508474581</v>
          </cell>
          <cell r="G84">
            <v>1.4949152542372883</v>
          </cell>
        </row>
        <row r="85">
          <cell r="B85" t="str">
            <v>0230670013</v>
          </cell>
          <cell r="C85" t="str">
            <v>DISOLVENTE XILOL</v>
          </cell>
          <cell r="D85" t="str">
            <v>GAL</v>
          </cell>
          <cell r="E85">
            <v>4.8000000000000001E-2</v>
          </cell>
          <cell r="F85">
            <v>36.86</v>
          </cell>
          <cell r="G85">
            <v>1.76928</v>
          </cell>
        </row>
        <row r="86">
          <cell r="B86" t="str">
            <v>0230920002</v>
          </cell>
          <cell r="C86" t="str">
            <v>SOLDADURA AWS E6011</v>
          </cell>
          <cell r="D86" t="str">
            <v>KG</v>
          </cell>
          <cell r="E86">
            <v>0.1</v>
          </cell>
          <cell r="F86">
            <v>13.983050847457628</v>
          </cell>
          <cell r="G86">
            <v>1.398305084745763</v>
          </cell>
        </row>
        <row r="87">
          <cell r="B87" t="str">
            <v>0267110010</v>
          </cell>
          <cell r="C87" t="str">
            <v>LAMINA REFLECTIVA ALTA INTENSIDAD</v>
          </cell>
          <cell r="D87" t="str">
            <v>UND</v>
          </cell>
          <cell r="E87">
            <v>0.2</v>
          </cell>
          <cell r="F87">
            <v>50</v>
          </cell>
          <cell r="G87">
            <v>10</v>
          </cell>
        </row>
        <row r="88">
          <cell r="B88" t="str">
            <v>0253030027</v>
          </cell>
          <cell r="C88" t="str">
            <v>PLATINA DE ACERO INOXIDABLE E= 1/8"</v>
          </cell>
          <cell r="D88" t="str">
            <v>UND</v>
          </cell>
          <cell r="E88">
            <v>2</v>
          </cell>
          <cell r="F88">
            <v>75</v>
          </cell>
          <cell r="G88">
            <v>150</v>
          </cell>
        </row>
        <row r="89">
          <cell r="B89" t="str">
            <v>02070500010002</v>
          </cell>
          <cell r="C89" t="str">
            <v>TIERRA DE CHACRA</v>
          </cell>
          <cell r="D89" t="str">
            <v>M3</v>
          </cell>
          <cell r="E89">
            <v>43</v>
          </cell>
          <cell r="F89">
            <v>50</v>
          </cell>
          <cell r="G89">
            <v>2150</v>
          </cell>
        </row>
        <row r="90">
          <cell r="B90" t="str">
            <v>02310000012</v>
          </cell>
          <cell r="C90" t="str">
            <v>MADERA 1 1/2" X 1 1/2"</v>
          </cell>
          <cell r="D90" t="str">
            <v>P2</v>
          </cell>
          <cell r="E90">
            <v>102.15</v>
          </cell>
          <cell r="F90">
            <v>4.5</v>
          </cell>
          <cell r="G90">
            <v>459.67500000000001</v>
          </cell>
        </row>
        <row r="91">
          <cell r="B91" t="str">
            <v>02671100012</v>
          </cell>
          <cell r="C91" t="str">
            <v>CINTA DE SEÑALIZACION</v>
          </cell>
          <cell r="D91" t="str">
            <v>UND</v>
          </cell>
          <cell r="E91">
            <v>3.2688000000000001</v>
          </cell>
          <cell r="F91">
            <v>32</v>
          </cell>
          <cell r="G91">
            <v>104.6016</v>
          </cell>
        </row>
        <row r="92">
          <cell r="B92" t="str">
            <v>0230100010014</v>
          </cell>
          <cell r="C92" t="str">
            <v>YESO EN BOLSAS DE 18 KG</v>
          </cell>
          <cell r="D92" t="str">
            <v>BOL</v>
          </cell>
          <cell r="E92">
            <v>0.68799999999999994</v>
          </cell>
          <cell r="F92">
            <v>17</v>
          </cell>
          <cell r="G92">
            <v>11.696</v>
          </cell>
        </row>
        <row r="93">
          <cell r="B93" t="str">
            <v>01005847471201</v>
          </cell>
          <cell r="C93" t="str">
            <v>PROSOPIS PALLIDA KUNTH ALGARROBO (1.00 a 1.50m)</v>
          </cell>
          <cell r="D93" t="str">
            <v>UND</v>
          </cell>
          <cell r="E93">
            <v>2</v>
          </cell>
          <cell r="F93">
            <v>125</v>
          </cell>
          <cell r="G93">
            <v>250</v>
          </cell>
        </row>
        <row r="94">
          <cell r="B94" t="str">
            <v>01005847471202</v>
          </cell>
          <cell r="C94" t="str">
            <v>SCHINUS MOLLE MOLLE SERRANO (1.00 a 1.50m)</v>
          </cell>
          <cell r="D94" t="str">
            <v>UND</v>
          </cell>
          <cell r="E94">
            <v>0</v>
          </cell>
          <cell r="F94">
            <v>165</v>
          </cell>
          <cell r="G94">
            <v>0</v>
          </cell>
        </row>
        <row r="95">
          <cell r="B95" t="str">
            <v>01005847471203</v>
          </cell>
          <cell r="C95" t="str">
            <v>ACACIA MACRACANTHA FAIQUE (1.00 a 1.50m)</v>
          </cell>
          <cell r="D95" t="str">
            <v>UND</v>
          </cell>
          <cell r="E95">
            <v>4</v>
          </cell>
          <cell r="F95">
            <v>140</v>
          </cell>
          <cell r="G95">
            <v>560</v>
          </cell>
        </row>
        <row r="96">
          <cell r="B96" t="str">
            <v>01005847471204</v>
          </cell>
          <cell r="C96" t="str">
            <v>PARKINSONIA ACULEATA AZOTE DE CRISTO (1.00 a 1.50 m)</v>
          </cell>
          <cell r="D96" t="str">
            <v>UND</v>
          </cell>
          <cell r="E96">
            <v>4</v>
          </cell>
          <cell r="F96">
            <v>180</v>
          </cell>
          <cell r="G96">
            <v>720</v>
          </cell>
        </row>
        <row r="97">
          <cell r="B97" t="str">
            <v>01005847471205</v>
          </cell>
          <cell r="C97" t="str">
            <v>TESSARIA INTEGRIFOLIA RUIZ &amp; PAV PAJARRO BOBO (1.00 a 1.50m)</v>
          </cell>
          <cell r="D97" t="str">
            <v>UND</v>
          </cell>
          <cell r="E97">
            <v>0</v>
          </cell>
          <cell r="F97">
            <v>50</v>
          </cell>
          <cell r="G97">
            <v>0</v>
          </cell>
        </row>
        <row r="98">
          <cell r="B98" t="str">
            <v>01005847471206</v>
          </cell>
          <cell r="C98" t="str">
            <v>SENNA MULTIGLANDULOSA MUTUY (0.60 a 0.80m)</v>
          </cell>
          <cell r="D98" t="str">
            <v>UND</v>
          </cell>
          <cell r="E98">
            <v>146</v>
          </cell>
          <cell r="F98">
            <v>30</v>
          </cell>
          <cell r="G98">
            <v>4380</v>
          </cell>
        </row>
        <row r="99">
          <cell r="B99" t="str">
            <v>01005847471207</v>
          </cell>
          <cell r="C99" t="str">
            <v>ENCELIA CANESCEN GIRASOL SILVESTRE (0.20m a 0.30m)</v>
          </cell>
          <cell r="D99" t="str">
            <v>UND</v>
          </cell>
          <cell r="E99">
            <v>217</v>
          </cell>
          <cell r="F99">
            <v>38</v>
          </cell>
          <cell r="G99">
            <v>8246</v>
          </cell>
        </row>
        <row r="100">
          <cell r="B100" t="str">
            <v>01005847471208</v>
          </cell>
          <cell r="C100" t="str">
            <v>WEDELIA TRIBOLATA WEDELIA (0.15m)</v>
          </cell>
          <cell r="D100" t="str">
            <v>UND</v>
          </cell>
          <cell r="E100">
            <v>0</v>
          </cell>
          <cell r="F100">
            <v>2</v>
          </cell>
          <cell r="G100">
            <v>0</v>
          </cell>
        </row>
        <row r="101">
          <cell r="B101" t="str">
            <v>01005847471211</v>
          </cell>
          <cell r="C101" t="str">
            <v>COMPOST SACO 35kg</v>
          </cell>
          <cell r="D101" t="str">
            <v>UND</v>
          </cell>
          <cell r="E101">
            <v>28</v>
          </cell>
          <cell r="F101">
            <v>8</v>
          </cell>
          <cell r="G101">
            <v>224</v>
          </cell>
        </row>
        <row r="102">
          <cell r="B102" t="str">
            <v>01005847471212</v>
          </cell>
          <cell r="C102" t="str">
            <v>AZUFRE SACO 25kg</v>
          </cell>
          <cell r="D102" t="str">
            <v>UND</v>
          </cell>
          <cell r="E102">
            <v>1</v>
          </cell>
          <cell r="F102">
            <v>94</v>
          </cell>
          <cell r="G102">
            <v>94</v>
          </cell>
        </row>
        <row r="103">
          <cell r="B103" t="str">
            <v>01005847471213</v>
          </cell>
          <cell r="C103" t="str">
            <v>YESO SACO 40kg</v>
          </cell>
          <cell r="D103" t="str">
            <v>UND</v>
          </cell>
          <cell r="E103">
            <v>1</v>
          </cell>
          <cell r="F103">
            <v>70</v>
          </cell>
          <cell r="G103">
            <v>70</v>
          </cell>
        </row>
        <row r="104">
          <cell r="B104" t="str">
            <v>01005847471214</v>
          </cell>
          <cell r="C104" t="str">
            <v>NPK 10:30:10 SACO DE 50kg</v>
          </cell>
          <cell r="D104" t="str">
            <v>UND</v>
          </cell>
          <cell r="E104">
            <v>1</v>
          </cell>
          <cell r="F104">
            <v>216</v>
          </cell>
          <cell r="G104">
            <v>216</v>
          </cell>
        </row>
        <row r="105">
          <cell r="B105" t="str">
            <v>01005847471215</v>
          </cell>
          <cell r="C105" t="str">
            <v>NPK 20:20:20 SACO DE 50kg</v>
          </cell>
          <cell r="D105" t="str">
            <v>UND</v>
          </cell>
          <cell r="E105">
            <v>1</v>
          </cell>
          <cell r="F105">
            <v>232</v>
          </cell>
          <cell r="G105">
            <v>232</v>
          </cell>
        </row>
        <row r="106">
          <cell r="B106" t="str">
            <v>01005847471216</v>
          </cell>
          <cell r="C106" t="str">
            <v>TUTORES EUCALIPTO 2.5m</v>
          </cell>
          <cell r="D106" t="str">
            <v>UND</v>
          </cell>
          <cell r="E106">
            <v>18</v>
          </cell>
          <cell r="F106">
            <v>8.4</v>
          </cell>
          <cell r="G106">
            <v>151.20000000000002</v>
          </cell>
        </row>
        <row r="107">
          <cell r="B107" t="str">
            <v>01005847471217</v>
          </cell>
          <cell r="C107" t="str">
            <v>SOGA DE YUTE 5/64 DE 58m</v>
          </cell>
          <cell r="D107" t="str">
            <v>UND</v>
          </cell>
          <cell r="E107">
            <v>1</v>
          </cell>
          <cell r="F107">
            <v>5.9</v>
          </cell>
          <cell r="G107">
            <v>5.9</v>
          </cell>
        </row>
        <row r="108">
          <cell r="B108" t="str">
            <v>01005847471218</v>
          </cell>
          <cell r="C108" t="str">
            <v>PITON CONTRA INCENDIO PARA ADAPTACION DE MANGUERA DE CISTERNA</v>
          </cell>
          <cell r="D108" t="str">
            <v>UND</v>
          </cell>
          <cell r="E108">
            <v>1</v>
          </cell>
          <cell r="F108">
            <v>2800</v>
          </cell>
          <cell r="G108">
            <v>2800</v>
          </cell>
        </row>
        <row r="109">
          <cell r="B109" t="str">
            <v>0100456464511</v>
          </cell>
          <cell r="C109" t="str">
            <v>MALLA ELECTROSOLDADA 150X150 MM DN 6</v>
          </cell>
          <cell r="D109" t="str">
            <v>M2</v>
          </cell>
          <cell r="E109">
            <v>1111.3689599999998</v>
          </cell>
          <cell r="F109">
            <v>10.5</v>
          </cell>
          <cell r="G109">
            <v>11669.374079999998</v>
          </cell>
        </row>
        <row r="110">
          <cell r="B110" t="str">
            <v>089654653311</v>
          </cell>
          <cell r="C110" t="str">
            <v>MATERIALES VARIOS TOPOGRAFÍA</v>
          </cell>
          <cell r="D110" t="str">
            <v>M2</v>
          </cell>
          <cell r="E110">
            <v>137.65</v>
          </cell>
          <cell r="F110">
            <v>0.5</v>
          </cell>
          <cell r="G110">
            <v>68.825000000000003</v>
          </cell>
        </row>
        <row r="111">
          <cell r="B111" t="str">
            <v>042901000229121</v>
          </cell>
          <cell r="C111" t="str">
            <v>MATERIALES PARA EMPALME DE CABEZALES Y CANALES EXISTENTES</v>
          </cell>
          <cell r="D111" t="str">
            <v>GLB</v>
          </cell>
          <cell r="E111">
            <v>0</v>
          </cell>
          <cell r="F111">
            <v>1117.0999999999999</v>
          </cell>
          <cell r="G111">
            <v>0</v>
          </cell>
        </row>
        <row r="112">
          <cell r="B112" t="str">
            <v>04290100022912</v>
          </cell>
          <cell r="C112" t="str">
            <v>BARRENO 5' X 1/8"</v>
          </cell>
          <cell r="D112" t="str">
            <v>UND</v>
          </cell>
          <cell r="E112">
            <v>81.831291666666672</v>
          </cell>
          <cell r="F112">
            <v>65.83</v>
          </cell>
          <cell r="G112">
            <v>5386.9539304166665</v>
          </cell>
        </row>
        <row r="113">
          <cell r="B113" t="str">
            <v>071676322251</v>
          </cell>
          <cell r="C113" t="str">
            <v>TUBERIA ALCANTARILLA METALICA CORRUGADA DE 36"X 2MM/ PERNOS + TUERCAS</v>
          </cell>
          <cell r="D113" t="str">
            <v>M</v>
          </cell>
          <cell r="E113">
            <v>0</v>
          </cell>
          <cell r="F113">
            <v>461.08266666666668</v>
          </cell>
          <cell r="G113">
            <v>0</v>
          </cell>
        </row>
        <row r="114">
          <cell r="B114" t="str">
            <v>07897454501</v>
          </cell>
          <cell r="C114" t="str">
            <v>TUBERIA HDPE D=355 MM, 14" PULG</v>
          </cell>
          <cell r="D114" t="str">
            <v>M</v>
          </cell>
          <cell r="E114">
            <v>137.94900000000001</v>
          </cell>
          <cell r="F114">
            <v>162.16611712000002</v>
          </cell>
          <cell r="G114">
            <v>22370.653690586885</v>
          </cell>
        </row>
        <row r="115">
          <cell r="B115" t="str">
            <v>078974545011</v>
          </cell>
          <cell r="C115" t="str">
            <v>TUBERIA HDPE D=600 MM</v>
          </cell>
          <cell r="D115" t="str">
            <v>M</v>
          </cell>
          <cell r="E115">
            <v>0</v>
          </cell>
          <cell r="F115">
            <v>273.62112000000002</v>
          </cell>
          <cell r="G115">
            <v>0</v>
          </cell>
        </row>
        <row r="116">
          <cell r="B116" t="str">
            <v>07848765301</v>
          </cell>
          <cell r="C116" t="str">
            <v>LUBRICANTE PARA UNION DE TUBERIA HDPE</v>
          </cell>
          <cell r="D116" t="str">
            <v>KG</v>
          </cell>
          <cell r="E116">
            <v>2.3824199999999998</v>
          </cell>
          <cell r="F116">
            <v>90</v>
          </cell>
          <cell r="G116">
            <v>214.41779999999997</v>
          </cell>
        </row>
        <row r="117">
          <cell r="B117" t="str">
            <v>079874654301</v>
          </cell>
          <cell r="C117" t="str">
            <v>CODO PARA SIFON</v>
          </cell>
          <cell r="D117" t="str">
            <v>UND</v>
          </cell>
          <cell r="E117">
            <v>8</v>
          </cell>
          <cell r="F117">
            <v>1657.3440000000001</v>
          </cell>
          <cell r="G117">
            <v>13258.752</v>
          </cell>
        </row>
        <row r="119">
          <cell r="G119">
            <v>7581350.1203659121</v>
          </cell>
        </row>
        <row r="121">
          <cell r="B121" t="str">
            <v>EQUIPOS</v>
          </cell>
        </row>
        <row r="123">
          <cell r="B123" t="str">
            <v>0301010006</v>
          </cell>
          <cell r="C123" t="str">
            <v>HERRAMIENTAS MANUALES</v>
          </cell>
          <cell r="D123" t="str">
            <v>%MO</v>
          </cell>
          <cell r="E123">
            <v>1</v>
          </cell>
          <cell r="F123">
            <v>71033.96228898011</v>
          </cell>
          <cell r="G123">
            <v>71033.96228898011</v>
          </cell>
        </row>
        <row r="124">
          <cell r="B124" t="str">
            <v>03375400185</v>
          </cell>
          <cell r="C124" t="str">
            <v>RODILLO LISO VIBRATORIO AUTOPROPULSADO 12  ton</v>
          </cell>
          <cell r="D124" t="str">
            <v>H-M</v>
          </cell>
          <cell r="E124">
            <v>1905.3550598936306</v>
          </cell>
          <cell r="F124">
            <v>98.404799999999994</v>
          </cell>
          <cell r="G124">
            <v>187496.08359782072</v>
          </cell>
        </row>
        <row r="125">
          <cell r="B125" t="str">
            <v>03011600010004</v>
          </cell>
          <cell r="C125" t="str">
            <v>CARGADOR SOBRE LLANTAS DE 160-195 HP 3.5 yd3</v>
          </cell>
          <cell r="D125" t="str">
            <v>H-M</v>
          </cell>
          <cell r="E125">
            <v>1100.2816598399997</v>
          </cell>
          <cell r="F125">
            <v>158.68271999999999</v>
          </cell>
          <cell r="G125">
            <v>174595.68654952591</v>
          </cell>
        </row>
        <row r="126">
          <cell r="B126" t="str">
            <v>03011600010005</v>
          </cell>
          <cell r="C126" t="str">
            <v>CARGADOR SOBRE LLANTAS DE 200-250 Hp 4.0-4.1 yd3</v>
          </cell>
          <cell r="D126" t="str">
            <v>H-M</v>
          </cell>
          <cell r="E126">
            <v>929.50489159999972</v>
          </cell>
          <cell r="F126">
            <v>217.6713</v>
          </cell>
          <cell r="G126">
            <v>202326.53811093103</v>
          </cell>
        </row>
        <row r="127">
          <cell r="B127" t="str">
            <v>030117000100011</v>
          </cell>
          <cell r="C127" t="str">
            <v>EXCAVADORA SOBRE ORUGAS 200 - 260 HP</v>
          </cell>
          <cell r="D127" t="str">
            <v>H-M</v>
          </cell>
          <cell r="E127">
            <v>10815.957739659007</v>
          </cell>
          <cell r="F127">
            <v>289.23839999999996</v>
          </cell>
          <cell r="G127">
            <v>3128390.3110865871</v>
          </cell>
        </row>
        <row r="128">
          <cell r="B128" t="str">
            <v>03011700020009</v>
          </cell>
          <cell r="C128" t="str">
            <v>RETROEXCAVADORA SOBRE LLANTAS 58 HP 1 y3</v>
          </cell>
          <cell r="D128" t="str">
            <v>H-M</v>
          </cell>
          <cell r="E128">
            <v>770.94712499999991</v>
          </cell>
          <cell r="F128">
            <v>86.851200000000006</v>
          </cell>
          <cell r="G128">
            <v>66957.682942799991</v>
          </cell>
        </row>
        <row r="129">
          <cell r="B129" t="str">
            <v>03011800020003</v>
          </cell>
          <cell r="C129" t="str">
            <v>TRACTOR DE ORUGAS 180 - 210 HP</v>
          </cell>
          <cell r="D129" t="str">
            <v>H-M</v>
          </cell>
          <cell r="E129">
            <v>3113.4779449333332</v>
          </cell>
          <cell r="F129">
            <v>262.54560000000004</v>
          </cell>
          <cell r="G129">
            <v>817429.93513928901</v>
          </cell>
        </row>
        <row r="130">
          <cell r="B130" t="str">
            <v>03011800020002</v>
          </cell>
          <cell r="C130" t="str">
            <v>TRACTOR DE ORUGAS DE 300-355 HP</v>
          </cell>
          <cell r="D130" t="str">
            <v>H-M</v>
          </cell>
          <cell r="E130">
            <v>0</v>
          </cell>
          <cell r="F130">
            <v>370.25099999999998</v>
          </cell>
          <cell r="G130">
            <v>0</v>
          </cell>
        </row>
        <row r="131">
          <cell r="B131" t="str">
            <v>0301200002</v>
          </cell>
          <cell r="C131" t="str">
            <v>MOTONIVELADORA 125Hp</v>
          </cell>
          <cell r="D131" t="str">
            <v>H-M</v>
          </cell>
          <cell r="E131">
            <v>0</v>
          </cell>
          <cell r="F131">
            <v>215.53440000000001</v>
          </cell>
          <cell r="G131">
            <v>0</v>
          </cell>
        </row>
        <row r="132">
          <cell r="B132" t="str">
            <v>0301210004</v>
          </cell>
          <cell r="C132" t="str">
            <v>MANIPULADOR TELESCOPICO_120HP - 160HP</v>
          </cell>
          <cell r="D132" t="str">
            <v>H-M</v>
          </cell>
          <cell r="E132">
            <v>0</v>
          </cell>
          <cell r="F132">
            <v>107.09087674529626</v>
          </cell>
          <cell r="G132">
            <v>0</v>
          </cell>
        </row>
        <row r="133">
          <cell r="B133" t="str">
            <v>03375400190</v>
          </cell>
          <cell r="C133" t="str">
            <v>CAMION VOLQUETE DE 15 m3</v>
          </cell>
          <cell r="D133" t="str">
            <v>H-M</v>
          </cell>
          <cell r="E133">
            <v>34708.348687208112</v>
          </cell>
          <cell r="F133">
            <v>164.09393386064031</v>
          </cell>
          <cell r="G133">
            <v>5695429.4738907693</v>
          </cell>
        </row>
        <row r="134">
          <cell r="B134" t="str">
            <v>030122000500031</v>
          </cell>
          <cell r="C134" t="str">
            <v>CAMION CISTERNA 5000 gl (AGUA)_400Hp</v>
          </cell>
          <cell r="D134" t="str">
            <v>H-M</v>
          </cell>
          <cell r="E134">
            <v>3021.8028160912281</v>
          </cell>
          <cell r="F134">
            <v>88.283529457179924</v>
          </cell>
          <cell r="G134">
            <v>266775.4179281792</v>
          </cell>
        </row>
        <row r="135">
          <cell r="B135" t="str">
            <v>0337540018</v>
          </cell>
          <cell r="C135" t="str">
            <v>ESTACION TOTAL INC ACCESORIOS (PRISMAS Y OTROS)</v>
          </cell>
          <cell r="D135" t="str">
            <v>H-M</v>
          </cell>
          <cell r="E135">
            <v>3298.2024000000001</v>
          </cell>
          <cell r="F135">
            <v>15</v>
          </cell>
          <cell r="G135">
            <v>49473.036</v>
          </cell>
        </row>
        <row r="136">
          <cell r="B136" t="str">
            <v>03012200111</v>
          </cell>
          <cell r="C136" t="str">
            <v>CAMION PLATAFORMA_4x2_122Hp_GRUA 12TM</v>
          </cell>
          <cell r="D136" t="str">
            <v>H-M</v>
          </cell>
          <cell r="E136">
            <v>0</v>
          </cell>
          <cell r="F136">
            <v>145.21</v>
          </cell>
          <cell r="G136">
            <v>0</v>
          </cell>
        </row>
        <row r="137">
          <cell r="B137" t="str">
            <v>03375400181</v>
          </cell>
          <cell r="C137" t="str">
            <v>GPS</v>
          </cell>
          <cell r="D137" t="str">
            <v>H-M</v>
          </cell>
          <cell r="E137">
            <v>3296</v>
          </cell>
          <cell r="F137">
            <v>30</v>
          </cell>
          <cell r="G137">
            <v>98880</v>
          </cell>
        </row>
        <row r="138">
          <cell r="B138" t="str">
            <v>03375400182</v>
          </cell>
          <cell r="C138" t="str">
            <v>NIVEL ELECTRONICO</v>
          </cell>
          <cell r="D138" t="str">
            <v>H-M</v>
          </cell>
          <cell r="E138">
            <v>1648</v>
          </cell>
          <cell r="F138">
            <v>11.36971393371935</v>
          </cell>
          <cell r="G138">
            <v>18737.288562769489</v>
          </cell>
        </row>
        <row r="139">
          <cell r="B139" t="str">
            <v>03375400186</v>
          </cell>
          <cell r="C139" t="str">
            <v>CAMION BARANDA</v>
          </cell>
          <cell r="D139" t="str">
            <v>H-M</v>
          </cell>
          <cell r="E139">
            <v>0</v>
          </cell>
          <cell r="F139">
            <v>38.113333333333337</v>
          </cell>
          <cell r="G139">
            <v>0</v>
          </cell>
        </row>
        <row r="140">
          <cell r="B140" t="str">
            <v>03375400187</v>
          </cell>
          <cell r="C140" t="str">
            <v>MOTOSIERRA</v>
          </cell>
          <cell r="D140" t="str">
            <v>H-M</v>
          </cell>
          <cell r="E140">
            <v>37.32</v>
          </cell>
          <cell r="F140">
            <v>0.66748897144183894</v>
          </cell>
          <cell r="G140">
            <v>24.910688414209428</v>
          </cell>
        </row>
        <row r="141">
          <cell r="B141" t="str">
            <v>03375400183</v>
          </cell>
          <cell r="C141" t="str">
            <v>VIBRADOR DE CONCRETO 4 HP 1.25"</v>
          </cell>
          <cell r="D141" t="str">
            <v>H-M</v>
          </cell>
          <cell r="E141">
            <v>392.1867650793651</v>
          </cell>
          <cell r="F141">
            <v>2.9022521476665895</v>
          </cell>
          <cell r="G141">
            <v>1138.2248812379996</v>
          </cell>
        </row>
        <row r="142">
          <cell r="B142" t="str">
            <v>03375400188</v>
          </cell>
          <cell r="C142" t="str">
            <v>MEZCLADORA DE CONCRETO 11 P3 (23 HP)</v>
          </cell>
          <cell r="D142" t="str">
            <v>H-M</v>
          </cell>
          <cell r="E142">
            <v>8.184050793650794</v>
          </cell>
          <cell r="F142">
            <v>34.861852797771078</v>
          </cell>
          <cell r="G142">
            <v>285.31117405773557</v>
          </cell>
        </row>
        <row r="143">
          <cell r="B143" t="str">
            <v>03375400189</v>
          </cell>
          <cell r="C143" t="str">
            <v>VIBROAPISONADOR 3 HP</v>
          </cell>
          <cell r="D143" t="str">
            <v>H-M</v>
          </cell>
          <cell r="E143">
            <v>1642.1618680000001</v>
          </cell>
          <cell r="F143">
            <v>4.9338286510332017</v>
          </cell>
          <cell r="G143">
            <v>8102.1452739726037</v>
          </cell>
        </row>
        <row r="144">
          <cell r="B144" t="str">
            <v>0348500002</v>
          </cell>
          <cell r="C144" t="str">
            <v>CORTADORA DOBLADORA DE Fo.</v>
          </cell>
          <cell r="D144" t="str">
            <v>H-M</v>
          </cell>
          <cell r="E144">
            <v>2140.2650084111451</v>
          </cell>
          <cell r="F144">
            <v>6.5492464506069155</v>
          </cell>
          <cell r="G144">
            <v>14017.123009694873</v>
          </cell>
        </row>
        <row r="145">
          <cell r="B145" t="str">
            <v>01010100060</v>
          </cell>
          <cell r="C145" t="str">
            <v>MARTILLO PERFORADOR 2.6 HP</v>
          </cell>
          <cell r="D145" t="str">
            <v>H-M</v>
          </cell>
          <cell r="E145">
            <v>523.7202666666667</v>
          </cell>
          <cell r="F145">
            <v>6.5</v>
          </cell>
          <cell r="G145">
            <v>3404.1817333333338</v>
          </cell>
        </row>
        <row r="146">
          <cell r="B146" t="str">
            <v>0349080112</v>
          </cell>
          <cell r="C146" t="str">
            <v>ZARANDA ESTÁTICA</v>
          </cell>
          <cell r="D146" t="str">
            <v>H-M</v>
          </cell>
          <cell r="E146">
            <v>550.14082991999987</v>
          </cell>
          <cell r="F146">
            <v>8.5399999999999991</v>
          </cell>
          <cell r="G146">
            <v>4698.2026875167985</v>
          </cell>
        </row>
        <row r="147">
          <cell r="B147" t="str">
            <v>03012000021</v>
          </cell>
          <cell r="C147" t="str">
            <v>MOTONIVELADORA_185Hp</v>
          </cell>
          <cell r="D147" t="str">
            <v>H-M</v>
          </cell>
          <cell r="E147">
            <v>1759.7352279725944</v>
          </cell>
          <cell r="F147">
            <v>215.53440000000001</v>
          </cell>
          <cell r="G147">
            <v>379283.47651993635</v>
          </cell>
        </row>
        <row r="148">
          <cell r="B148" t="str">
            <v>030120129821</v>
          </cell>
          <cell r="C148" t="str">
            <v>COMPACTADORA VIBRATORIA TIPO PLANCHA 7 HP</v>
          </cell>
          <cell r="D148" t="str">
            <v>H-M</v>
          </cell>
          <cell r="E148">
            <v>2.3296000000000001</v>
          </cell>
          <cell r="F148">
            <v>42.15</v>
          </cell>
          <cell r="G148">
            <v>98.192639999999997</v>
          </cell>
        </row>
        <row r="149">
          <cell r="B149" t="str">
            <v>0301060002009871</v>
          </cell>
          <cell r="C149" t="str">
            <v>REGLA DE ALUMINIO 1" X 4" X 8"</v>
          </cell>
          <cell r="D149" t="str">
            <v>H-M</v>
          </cell>
          <cell r="E149">
            <v>0.28539000000000003</v>
          </cell>
          <cell r="F149">
            <v>35</v>
          </cell>
          <cell r="G149">
            <v>9.9886500000000016</v>
          </cell>
        </row>
        <row r="150">
          <cell r="B150" t="str">
            <v>030120120021</v>
          </cell>
          <cell r="C150" t="str">
            <v>SOLDADORA ELECTRICA TRISFASICA 400A</v>
          </cell>
          <cell r="D150" t="str">
            <v>H-M</v>
          </cell>
          <cell r="E150">
            <v>1.92</v>
          </cell>
          <cell r="F150">
            <v>25.5</v>
          </cell>
          <cell r="G150">
            <v>48.96</v>
          </cell>
        </row>
        <row r="151">
          <cell r="B151" t="str">
            <v>03011400060001</v>
          </cell>
          <cell r="C151" t="str">
            <v>COMPRESORA NEUMATICA 700 - 800PCM, 240 HP</v>
          </cell>
          <cell r="D151" t="str">
            <v>H-M</v>
          </cell>
          <cell r="E151">
            <v>261.86013333333335</v>
          </cell>
          <cell r="F151">
            <v>90.6</v>
          </cell>
          <cell r="G151">
            <v>23724.52808</v>
          </cell>
        </row>
        <row r="152">
          <cell r="B152" t="str">
            <v>0337540018411</v>
          </cell>
          <cell r="C152" t="str">
            <v>MARTILLO DEMOLEDOR 2.6 HP</v>
          </cell>
          <cell r="D152" t="str">
            <v>H-M</v>
          </cell>
          <cell r="E152">
            <v>0</v>
          </cell>
          <cell r="F152">
            <v>6.5</v>
          </cell>
          <cell r="G152">
            <v>0</v>
          </cell>
        </row>
        <row r="163">
          <cell r="G163">
            <v>11212360.661435813</v>
          </cell>
        </row>
        <row r="165">
          <cell r="B165" t="str">
            <v>SUBCONTRATOS</v>
          </cell>
        </row>
        <row r="167">
          <cell r="B167" t="str">
            <v>0429010002211</v>
          </cell>
          <cell r="C167" t="str">
            <v>SC MOVILIZACION Y DESMOVILIZACION DE EQUIPO - A3</v>
          </cell>
          <cell r="D167" t="str">
            <v>GBL</v>
          </cell>
          <cell r="E167">
            <v>1</v>
          </cell>
          <cell r="F167">
            <v>565588.07369696954</v>
          </cell>
          <cell r="G167">
            <v>565588.07369696954</v>
          </cell>
        </row>
        <row r="168">
          <cell r="B168" t="str">
            <v>0429010002312</v>
          </cell>
          <cell r="C168" t="str">
            <v>SC SUMINISTRO, CONSTRUCCION Y MANTENIMIENTO CAMPAMENTOS - A3</v>
          </cell>
          <cell r="D168" t="str">
            <v>GBL</v>
          </cell>
          <cell r="E168">
            <v>1</v>
          </cell>
          <cell r="F168">
            <v>356426.34</v>
          </cell>
          <cell r="G168">
            <v>356426.34</v>
          </cell>
        </row>
        <row r="169">
          <cell r="B169" t="str">
            <v>0429010002511</v>
          </cell>
          <cell r="C169" t="str">
            <v>SC MONITOREO AMBIENTAL - A3</v>
          </cell>
          <cell r="D169" t="str">
            <v>GBL</v>
          </cell>
          <cell r="E169">
            <v>1</v>
          </cell>
          <cell r="F169">
            <v>43545.998435462847</v>
          </cell>
          <cell r="G169">
            <v>43545.998435462847</v>
          </cell>
        </row>
        <row r="170">
          <cell r="B170" t="str">
            <v>04290100026</v>
          </cell>
          <cell r="C170" t="str">
            <v xml:space="preserve">SC MONITOREO ARQUEOLOGICO </v>
          </cell>
          <cell r="D170" t="str">
            <v>MES</v>
          </cell>
          <cell r="E170">
            <v>7.166666666666667</v>
          </cell>
          <cell r="F170">
            <v>7997.3684774185813</v>
          </cell>
          <cell r="G170">
            <v>57314.474088166498</v>
          </cell>
        </row>
        <row r="171">
          <cell r="B171" t="str">
            <v>04290100027</v>
          </cell>
          <cell r="C171" t="str">
            <v>SC SERVICIO DE IMPLEMENTACION Y EJECUCION DEL PLAN DE BUEN VECINO Y RELACION PUBLICAS</v>
          </cell>
          <cell r="D171" t="str">
            <v>MES</v>
          </cell>
          <cell r="E171">
            <v>7.166666666666667</v>
          </cell>
          <cell r="F171">
            <v>19760.150489297677</v>
          </cell>
          <cell r="G171">
            <v>141614.41183996669</v>
          </cell>
        </row>
        <row r="172">
          <cell r="B172" t="str">
            <v>042901000233</v>
          </cell>
          <cell r="C172" t="str">
            <v>SERVICIO DE GESTIÓN DE RESIDUOS</v>
          </cell>
          <cell r="D172" t="str">
            <v>MES</v>
          </cell>
          <cell r="E172">
            <v>7.166666666666667</v>
          </cell>
          <cell r="F172">
            <v>13097.072727272725</v>
          </cell>
          <cell r="G172">
            <v>93862.354545454538</v>
          </cell>
        </row>
        <row r="173">
          <cell r="B173" t="str">
            <v>04290100021</v>
          </cell>
          <cell r="C173" t="str">
            <v>SUMINISTRO DE ROCA</v>
          </cell>
          <cell r="D173" t="str">
            <v>M3</v>
          </cell>
          <cell r="E173">
            <v>85625.872400000124</v>
          </cell>
          <cell r="F173">
            <v>64.593153333333333</v>
          </cell>
          <cell r="G173">
            <v>5530845.1052336423</v>
          </cell>
        </row>
        <row r="174">
          <cell r="B174" t="str">
            <v>042901000234</v>
          </cell>
          <cell r="C174" t="str">
            <v>SC LIMPIEZA Y DESINFECCIÓN</v>
          </cell>
          <cell r="D174" t="str">
            <v>MES</v>
          </cell>
          <cell r="E174">
            <v>7.166666666666667</v>
          </cell>
          <cell r="F174">
            <v>3728.82</v>
          </cell>
          <cell r="G174">
            <v>26723.210000000003</v>
          </cell>
        </row>
        <row r="175">
          <cell r="B175" t="str">
            <v>04290100021131</v>
          </cell>
          <cell r="C175" t="str">
            <v>SC LICENCIADO EN ENFERMERÍA RM 1275-2021-MINSA</v>
          </cell>
          <cell r="D175" t="str">
            <v>MES</v>
          </cell>
          <cell r="E175">
            <v>7.166666666666667</v>
          </cell>
          <cell r="F175">
            <v>5000</v>
          </cell>
          <cell r="G175">
            <v>35833.333333333336</v>
          </cell>
        </row>
        <row r="176">
          <cell r="B176" t="str">
            <v>04290100024</v>
          </cell>
          <cell r="C176" t="str">
            <v>SC DE BOMBEO DE CONCRETO</v>
          </cell>
          <cell r="D176" t="str">
            <v>M3</v>
          </cell>
          <cell r="E176">
            <v>1388.7553211538464</v>
          </cell>
          <cell r="F176">
            <v>45</v>
          </cell>
          <cell r="G176">
            <v>62493.989451923087</v>
          </cell>
        </row>
        <row r="177">
          <cell r="B177" t="str">
            <v>04290100021111</v>
          </cell>
          <cell r="C177" t="str">
            <v>SC INSTALACIÓNS COMPUERTAS</v>
          </cell>
          <cell r="D177" t="str">
            <v>UND</v>
          </cell>
          <cell r="E177">
            <v>7</v>
          </cell>
          <cell r="F177">
            <v>2649.1584030911999</v>
          </cell>
          <cell r="G177">
            <v>18544.108821638401</v>
          </cell>
        </row>
        <row r="178">
          <cell r="B178" t="str">
            <v>042901000247</v>
          </cell>
          <cell r="C178" t="str">
            <v>SUMINISTRO E INSTALACIÓN DE  TAPA DE 1X1 CON ANGULOS DE 1 1/2 PERIMETRALES Y DE APOYO(INC MATERIALES, MANO DE OBRA, ACCESORIOS, MONTAJE Y ACABADO)</v>
          </cell>
          <cell r="D178" t="str">
            <v>UND</v>
          </cell>
          <cell r="E178">
            <v>5</v>
          </cell>
          <cell r="F178">
            <v>350</v>
          </cell>
          <cell r="G178">
            <v>1750</v>
          </cell>
        </row>
        <row r="179">
          <cell r="B179" t="str">
            <v>042901000248</v>
          </cell>
          <cell r="C179" t="str">
            <v>SUMINISTRO E INSTALACIÓN DE  ESCALERA TIPO GATO EN F°G°(INC MATERIALES, MANO DE OBRA, ACCESORIOS, MONTAJE Y ACABADO)</v>
          </cell>
          <cell r="D179" t="str">
            <v>M</v>
          </cell>
          <cell r="E179">
            <v>2</v>
          </cell>
          <cell r="F179">
            <v>250</v>
          </cell>
          <cell r="G179">
            <v>500</v>
          </cell>
        </row>
        <row r="180">
          <cell r="B180" t="str">
            <v>042901000249</v>
          </cell>
          <cell r="C180" t="str">
            <v>SUMINISTRO E INSTALACIÓN DE REJILLA DE 1.5X1 CON VARILLA DE 3/4 CADA 10CM  (INC MATERIALES, MANO DE OBRA, ACCESORIOS, MONTAJE Y ACABADO)</v>
          </cell>
          <cell r="D180" t="str">
            <v>UND</v>
          </cell>
          <cell r="E180">
            <v>0</v>
          </cell>
          <cell r="F180">
            <v>200</v>
          </cell>
          <cell r="G180">
            <v>0</v>
          </cell>
        </row>
        <row r="181">
          <cell r="B181" t="str">
            <v>0429017641301</v>
          </cell>
          <cell r="C181" t="str">
            <v>SUMINISTRO E INSTALACIÓN DE REJILLA DE 1.00x1.00m CON VARILLA DE 1/2" CADA 6,25CM (INC MATERIALES, MANO DE OBRA, ACCESORIOS, MONTAJE Y ACABADO)</v>
          </cell>
          <cell r="D181" t="str">
            <v>UND</v>
          </cell>
          <cell r="E181">
            <v>2.16</v>
          </cell>
          <cell r="F181">
            <v>160</v>
          </cell>
          <cell r="G181">
            <v>345.6</v>
          </cell>
        </row>
        <row r="182">
          <cell r="B182" t="str">
            <v>042901000250</v>
          </cell>
          <cell r="C182" t="str">
            <v xml:space="preserve">SUMINISTRO E INSTALACIÓN DE PASAMANOS TUBERIA 1 1/4 A.C. CAL 10 CON 2 CODOS, TUBO INTERMEDIO Y PLATINAS 1/4X100X100MM ANCLADAS, TUOS VERTICALES CADA 1M  </v>
          </cell>
          <cell r="D182" t="str">
            <v>M</v>
          </cell>
          <cell r="E182">
            <v>8</v>
          </cell>
          <cell r="F182">
            <v>300</v>
          </cell>
          <cell r="G182">
            <v>2400</v>
          </cell>
        </row>
        <row r="183">
          <cell r="B183" t="str">
            <v>042901000226</v>
          </cell>
          <cell r="C183" t="str">
            <v>SC SERVICIO MEDICO SALUD OCUPACIONAL</v>
          </cell>
          <cell r="D183" t="str">
            <v>GBL</v>
          </cell>
          <cell r="E183">
            <v>0.14461668056424762</v>
          </cell>
          <cell r="F183">
            <v>1210911.6999999997</v>
          </cell>
          <cell r="G183">
            <v>175118.03051041</v>
          </cell>
        </row>
        <row r="184">
          <cell r="B184" t="str">
            <v>07987872801</v>
          </cell>
          <cell r="C184" t="str">
            <v>JUNTA WATER STOP 6"</v>
          </cell>
          <cell r="D184" t="str">
            <v>M</v>
          </cell>
          <cell r="E184">
            <v>738.11847375000002</v>
          </cell>
          <cell r="F184">
            <v>17.084745762711865</v>
          </cell>
          <cell r="G184">
            <v>12610.566466779663</v>
          </cell>
        </row>
        <row r="185">
          <cell r="B185" t="str">
            <v>0429010002120</v>
          </cell>
          <cell r="C185" t="str">
            <v>SUMINISTRO E INSTALACION DE HORMIGON REFORZADO ESTRUCTURAL</v>
          </cell>
          <cell r="D185" t="str">
            <v>M3</v>
          </cell>
          <cell r="E185">
            <v>0</v>
          </cell>
          <cell r="F185">
            <v>800</v>
          </cell>
          <cell r="G185">
            <v>0</v>
          </cell>
        </row>
        <row r="186">
          <cell r="B186" t="str">
            <v>07164821102111</v>
          </cell>
          <cell r="C186" t="str">
            <v>COMPUERTA METALICA TIPO ARMCO</v>
          </cell>
          <cell r="D186" t="str">
            <v>UND</v>
          </cell>
          <cell r="E186">
            <v>2</v>
          </cell>
          <cell r="F186">
            <v>5561.66</v>
          </cell>
          <cell r="G186">
            <v>11123.32</v>
          </cell>
        </row>
        <row r="187">
          <cell r="B187" t="str">
            <v>0103088791</v>
          </cell>
          <cell r="C187" t="str">
            <v>SC MOVILIZACION Y DESMOVILIZACION DE EQUIPO - PAISAJISMO A3</v>
          </cell>
          <cell r="D187" t="str">
            <v>GLB</v>
          </cell>
          <cell r="E187">
            <v>1</v>
          </cell>
          <cell r="F187">
            <v>17580</v>
          </cell>
          <cell r="G187">
            <v>17580</v>
          </cell>
        </row>
        <row r="188">
          <cell r="B188" t="str">
            <v>010119011404</v>
          </cell>
          <cell r="C188" t="str">
            <v>ANCLAJE  PARA ESCALERA SOBRE ENROCADO</v>
          </cell>
          <cell r="D188" t="str">
            <v>UND</v>
          </cell>
          <cell r="E188">
            <v>145</v>
          </cell>
          <cell r="F188">
            <v>10.95</v>
          </cell>
          <cell r="G188">
            <v>1587.75</v>
          </cell>
        </row>
        <row r="189">
          <cell r="B189" t="str">
            <v>010104010003</v>
          </cell>
          <cell r="C189" t="str">
            <v>EXCAVACION MANUAL PARA ZANJAS PARA CIMIENTOS</v>
          </cell>
          <cell r="D189" t="str">
            <v>M3</v>
          </cell>
          <cell r="E189">
            <v>0</v>
          </cell>
          <cell r="F189">
            <v>44.4</v>
          </cell>
          <cell r="G189">
            <v>0</v>
          </cell>
        </row>
        <row r="190">
          <cell r="B190" t="str">
            <v>010104030202</v>
          </cell>
          <cell r="C190" t="str">
            <v>ELIMINACION MATERIAL EXCEDENTE (MANUAL)</v>
          </cell>
          <cell r="D190" t="str">
            <v>M3</v>
          </cell>
          <cell r="E190">
            <v>0</v>
          </cell>
          <cell r="F190">
            <v>28.61</v>
          </cell>
          <cell r="G190">
            <v>0</v>
          </cell>
        </row>
        <row r="191">
          <cell r="B191" t="str">
            <v>010109010212</v>
          </cell>
          <cell r="C191" t="str">
            <v>SOLADO DE CONCRETO</v>
          </cell>
          <cell r="D191" t="str">
            <v>M2</v>
          </cell>
          <cell r="E191">
            <v>0</v>
          </cell>
          <cell r="F191">
            <v>31.56</v>
          </cell>
          <cell r="G191">
            <v>0</v>
          </cell>
        </row>
        <row r="192">
          <cell r="B192" t="str">
            <v>010104010920</v>
          </cell>
          <cell r="C192" t="str">
            <v>EXCAVACION DE ZANJAS MANUAL</v>
          </cell>
          <cell r="D192" t="str">
            <v>UND</v>
          </cell>
          <cell r="E192">
            <v>0.39599999999999996</v>
          </cell>
          <cell r="F192">
            <v>44.4</v>
          </cell>
          <cell r="G192">
            <v>17.582399999999996</v>
          </cell>
        </row>
        <row r="193">
          <cell r="B193" t="str">
            <v>010105010111</v>
          </cell>
          <cell r="C193" t="str">
            <v>CONCRETO PARA CIMENTACIONES MEZCLA 1:10 + 30% P.G.</v>
          </cell>
          <cell r="D193" t="str">
            <v>M3</v>
          </cell>
          <cell r="E193">
            <v>1.508</v>
          </cell>
          <cell r="F193">
            <v>334.12</v>
          </cell>
          <cell r="G193">
            <v>503.85296</v>
          </cell>
        </row>
        <row r="194">
          <cell r="B194" t="str">
            <v>010118020604</v>
          </cell>
          <cell r="C194" t="str">
            <v>ACABADO DE PINTURA BARNIZ POLIURETANO (2 MANOS)</v>
          </cell>
          <cell r="D194" t="str">
            <v>UND</v>
          </cell>
          <cell r="E194">
            <v>11</v>
          </cell>
          <cell r="F194">
            <v>156.19999999999999</v>
          </cell>
          <cell r="G194">
            <v>1718.1999999999998</v>
          </cell>
        </row>
        <row r="195">
          <cell r="B195" t="str">
            <v>010119011403</v>
          </cell>
          <cell r="C195" t="str">
            <v>ANCLAJE DE BARANDA</v>
          </cell>
          <cell r="D195" t="str">
            <v>UND</v>
          </cell>
          <cell r="E195">
            <v>2.25</v>
          </cell>
          <cell r="F195">
            <v>201.27</v>
          </cell>
          <cell r="G195">
            <v>452.85750000000002</v>
          </cell>
        </row>
        <row r="196">
          <cell r="B196" t="str">
            <v>01010401022</v>
          </cell>
          <cell r="C196" t="str">
            <v>EXCAVACION DE CIMENTACION MANUAL</v>
          </cell>
          <cell r="D196" t="str">
            <v>UND</v>
          </cell>
          <cell r="E196">
            <v>0.79999999999999993</v>
          </cell>
          <cell r="F196">
            <v>68.680000000000007</v>
          </cell>
          <cell r="G196">
            <v>54.944000000000003</v>
          </cell>
        </row>
        <row r="197">
          <cell r="B197" t="str">
            <v>010104030601</v>
          </cell>
          <cell r="C197" t="str">
            <v>ELIMINACION DE MATERIAL EXCEDENTE DURANTE EL PROCESO CONSTRUCTIVO</v>
          </cell>
          <cell r="D197" t="str">
            <v>M3</v>
          </cell>
          <cell r="E197">
            <v>0.66930000000000001</v>
          </cell>
          <cell r="F197">
            <v>23.06</v>
          </cell>
          <cell r="G197">
            <v>15.434057999999999</v>
          </cell>
        </row>
        <row r="198">
          <cell r="B198" t="str">
            <v>010110001035</v>
          </cell>
          <cell r="C198" t="str">
            <v xml:space="preserve">TACHOS DE MADERA, INCLUYE INSTALACION
</v>
          </cell>
          <cell r="D198" t="str">
            <v>UND</v>
          </cell>
          <cell r="E198">
            <v>1</v>
          </cell>
          <cell r="F198">
            <v>315.41000000000003</v>
          </cell>
          <cell r="G198">
            <v>315.41000000000003</v>
          </cell>
        </row>
        <row r="199">
          <cell r="B199" t="str">
            <v>010105012207</v>
          </cell>
          <cell r="C199" t="str">
            <v>COLOCACION DE BREA LIQUIDA</v>
          </cell>
          <cell r="D199" t="str">
            <v>UND</v>
          </cell>
          <cell r="E199">
            <v>2</v>
          </cell>
          <cell r="F199">
            <v>37.44</v>
          </cell>
          <cell r="G199">
            <v>74.88</v>
          </cell>
        </row>
        <row r="200">
          <cell r="B200" t="str">
            <v>010119011502</v>
          </cell>
          <cell r="C200" t="str">
            <v>SUMINISTRO E INSTALACION DE LUMINARIA SOLAR</v>
          </cell>
          <cell r="D200" t="str">
            <v>UND</v>
          </cell>
          <cell r="E200">
            <v>2</v>
          </cell>
          <cell r="F200">
            <v>2750</v>
          </cell>
          <cell r="G200">
            <v>5500</v>
          </cell>
        </row>
        <row r="201">
          <cell r="B201" t="str">
            <v>010301090103</v>
          </cell>
          <cell r="C201" t="str">
            <v>INSTALACION DE PANEL INFORMATIVO</v>
          </cell>
          <cell r="D201" t="str">
            <v>GLB</v>
          </cell>
          <cell r="E201">
            <v>2</v>
          </cell>
          <cell r="F201">
            <v>25.44</v>
          </cell>
          <cell r="G201">
            <v>50.88</v>
          </cell>
        </row>
        <row r="202">
          <cell r="B202" t="str">
            <v>0475822031</v>
          </cell>
          <cell r="C202" t="str">
            <v>SC DE FLETE PARA TRANSPORTE TERRESTRE DE ESPECIES VEGETALES - A3</v>
          </cell>
          <cell r="D202" t="str">
            <v>GBL</v>
          </cell>
          <cell r="E202">
            <v>1</v>
          </cell>
          <cell r="F202">
            <v>4000</v>
          </cell>
          <cell r="G202">
            <v>4000</v>
          </cell>
        </row>
        <row r="203">
          <cell r="B203" t="str">
            <v>0429010020002</v>
          </cell>
          <cell r="C203" t="str">
            <v>SC DE INSTALACIÓN DE PLANTAS ORNAMENTALES GRANDES</v>
          </cell>
          <cell r="D203" t="str">
            <v>UND</v>
          </cell>
          <cell r="E203">
            <v>10</v>
          </cell>
          <cell r="F203">
            <v>10</v>
          </cell>
          <cell r="G203">
            <v>100</v>
          </cell>
        </row>
        <row r="204">
          <cell r="B204" t="str">
            <v>0429010020089</v>
          </cell>
          <cell r="C204" t="str">
            <v>SC DE INSTALACIÓN DE PLANTAS ORNAMENTALES MEDIAS</v>
          </cell>
          <cell r="D204" t="str">
            <v>UND</v>
          </cell>
          <cell r="E204">
            <v>146</v>
          </cell>
          <cell r="F204">
            <v>5</v>
          </cell>
          <cell r="G204">
            <v>730</v>
          </cell>
        </row>
        <row r="205">
          <cell r="B205" t="str">
            <v>0429010020090</v>
          </cell>
          <cell r="C205" t="str">
            <v>SC DE INSTALACIÓN DE PLANTAS ORNAMENTALES PEQUEÑAS</v>
          </cell>
          <cell r="D205" t="str">
            <v>UND</v>
          </cell>
          <cell r="E205">
            <v>217</v>
          </cell>
          <cell r="F205">
            <v>1</v>
          </cell>
          <cell r="G205">
            <v>217</v>
          </cell>
        </row>
        <row r="206">
          <cell r="B206" t="str">
            <v>0429010020003</v>
          </cell>
          <cell r="C206" t="str">
            <v>SC DE INSTALACIÓN ALCORQUES PARA ARBOLES</v>
          </cell>
          <cell r="D206" t="str">
            <v>UND</v>
          </cell>
          <cell r="E206">
            <v>0</v>
          </cell>
          <cell r="F206">
            <v>20</v>
          </cell>
          <cell r="G206">
            <v>0</v>
          </cell>
        </row>
        <row r="207">
          <cell r="B207" t="str">
            <v>010101010109</v>
          </cell>
          <cell r="C207" t="str">
            <v>PODA</v>
          </cell>
          <cell r="D207" t="str">
            <v>GLB</v>
          </cell>
          <cell r="E207">
            <v>3</v>
          </cell>
          <cell r="F207">
            <v>2500</v>
          </cell>
          <cell r="G207">
            <v>7500</v>
          </cell>
        </row>
        <row r="208">
          <cell r="B208" t="str">
            <v>010101010110</v>
          </cell>
          <cell r="C208" t="str">
            <v>REMOCION, DEMALEZADO Y RECALCE</v>
          </cell>
          <cell r="D208" t="str">
            <v>GLB</v>
          </cell>
          <cell r="E208">
            <v>3</v>
          </cell>
          <cell r="F208">
            <v>1500</v>
          </cell>
          <cell r="G208">
            <v>4500</v>
          </cell>
        </row>
        <row r="209">
          <cell r="B209" t="str">
            <v>010101010111</v>
          </cell>
          <cell r="C209" t="str">
            <v>FUMIGACION</v>
          </cell>
          <cell r="D209" t="str">
            <v>GLB</v>
          </cell>
          <cell r="E209">
            <v>3</v>
          </cell>
          <cell r="F209">
            <v>2000</v>
          </cell>
          <cell r="G209">
            <v>6000</v>
          </cell>
        </row>
        <row r="210">
          <cell r="B210" t="str">
            <v>010115080104</v>
          </cell>
          <cell r="C210" t="str">
            <v>MANO DE OBRA</v>
          </cell>
          <cell r="D210" t="str">
            <v>GLB</v>
          </cell>
          <cell r="E210">
            <v>3</v>
          </cell>
          <cell r="F210">
            <v>4000</v>
          </cell>
          <cell r="G210">
            <v>12000</v>
          </cell>
        </row>
        <row r="211">
          <cell r="B211" t="str">
            <v>042901000229</v>
          </cell>
          <cell r="C211" t="str">
            <v>SC SERVICIO DE TERMOFUSION</v>
          </cell>
          <cell r="D211" t="str">
            <v>UND</v>
          </cell>
          <cell r="E211">
            <v>0</v>
          </cell>
          <cell r="F211">
            <v>22</v>
          </cell>
          <cell r="G211">
            <v>0</v>
          </cell>
        </row>
        <row r="212">
          <cell r="B212" t="str">
            <v>0429010002291</v>
          </cell>
          <cell r="C212" t="str">
            <v>SUMINISTRO E INSTALACIÓN GEOMENBRANA ANTIMALEZA</v>
          </cell>
          <cell r="D212" t="str">
            <v>M2</v>
          </cell>
          <cell r="E212">
            <v>12.48</v>
          </cell>
          <cell r="F212">
            <v>26.25</v>
          </cell>
          <cell r="G212">
            <v>327.60000000000002</v>
          </cell>
        </row>
        <row r="214">
          <cell r="G214">
            <v>7199885.307341747</v>
          </cell>
        </row>
        <row r="216">
          <cell r="G216">
            <v>29531580.641150292</v>
          </cell>
        </row>
        <row r="218">
          <cell r="G218">
            <v>0</v>
          </cell>
        </row>
        <row r="221">
          <cell r="B221" t="str">
            <v>Gastos Generales</v>
          </cell>
          <cell r="G221">
            <v>5663424.5700000012</v>
          </cell>
        </row>
        <row r="222">
          <cell r="B222" t="str">
            <v>Utilidades</v>
          </cell>
          <cell r="G222">
            <v>2953158.0641150284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87">
          <cell r="A87" t="str">
            <v>ITEM</v>
          </cell>
          <cell r="B87" t="str">
            <v>Sub Partida</v>
          </cell>
          <cell r="C87" t="str">
            <v>UNIDAD</v>
          </cell>
          <cell r="D87" t="str">
            <v>Costo Unitario</v>
          </cell>
        </row>
        <row r="88">
          <cell r="A88" t="str">
            <v>011101010101</v>
          </cell>
          <cell r="B88" t="str">
            <v>CARGADOR_FRONTAL_S/LLANTAS_195Hp</v>
          </cell>
          <cell r="C88" t="str">
            <v>H-E</v>
          </cell>
          <cell r="D88">
            <v>274.94142056497174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 t="str">
            <v>PARTIDAS NIVEL 4</v>
          </cell>
        </row>
        <row r="89">
          <cell r="A89" t="str">
            <v>011101010103</v>
          </cell>
          <cell r="B89" t="str">
            <v>CARGADOR S/LLANTAS_250Hp_4yd3</v>
          </cell>
          <cell r="C89" t="str">
            <v>H-E</v>
          </cell>
          <cell r="D89">
            <v>404.8953960451978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 t="str">
            <v>PARTIDAS NIVEL 4</v>
          </cell>
        </row>
        <row r="90">
          <cell r="A90" t="str">
            <v>0111010101041</v>
          </cell>
          <cell r="B90" t="str">
            <v>CAMION VOLQUETE_6x4_15M3</v>
          </cell>
          <cell r="C90" t="str">
            <v>H-E</v>
          </cell>
          <cell r="D90">
            <v>244.16715419962338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 t="str">
            <v>PARTIDAS NIVEL 4</v>
          </cell>
        </row>
        <row r="91">
          <cell r="A91" t="str">
            <v>011101010106</v>
          </cell>
          <cell r="B91" t="str">
            <v>CAMION CONCRETERO_6x4_300Hp_8M3</v>
          </cell>
          <cell r="C91" t="str">
            <v>H-E</v>
          </cell>
          <cell r="D91" t="e">
            <v>#N/A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 t="str">
            <v>PARTIDAS NIVEL 4</v>
          </cell>
        </row>
        <row r="92">
          <cell r="A92" t="str">
            <v>011101010107</v>
          </cell>
          <cell r="B92" t="str">
            <v>CAMION PLATAFORMA_4x2_122Hp+BRAZO GRUA_5TM</v>
          </cell>
          <cell r="C92" t="str">
            <v>H-E</v>
          </cell>
          <cell r="D92" t="e">
            <v>#N/A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 t="str">
            <v>PARTIDAS NIVEL 4</v>
          </cell>
        </row>
        <row r="93">
          <cell r="A93" t="str">
            <v>011101010201</v>
          </cell>
          <cell r="B93" t="str">
            <v>GRUPO ELECTRÓGENO_DIESEL 140Hp_90KW</v>
          </cell>
          <cell r="C93" t="str">
            <v>H-E</v>
          </cell>
          <cell r="D93" t="e">
            <v>#N/A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 t="str">
            <v>PARTIDAS NIVEL 4</v>
          </cell>
        </row>
        <row r="94">
          <cell r="A94" t="str">
            <v>011101010302</v>
          </cell>
          <cell r="B94" t="str">
            <v>COMPRESORA_DIESEL_240_800 CFM</v>
          </cell>
          <cell r="C94" t="str">
            <v>H-E</v>
          </cell>
          <cell r="D94" t="e">
            <v>#N/A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 t="str">
            <v>PARTIDAS NIVEL 4</v>
          </cell>
        </row>
        <row r="95">
          <cell r="A95" t="str">
            <v>011101010401</v>
          </cell>
          <cell r="B95" t="str">
            <v>MANIPULADOR TELESCOPIO_TELEHANDER_100Hp_3TM</v>
          </cell>
          <cell r="C95" t="str">
            <v>H-E</v>
          </cell>
          <cell r="D95">
            <v>167.12680894868609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 t="str">
            <v>PARTIDAS NIVEL 4</v>
          </cell>
        </row>
        <row r="96">
          <cell r="A96" t="str">
            <v>01110101040112</v>
          </cell>
          <cell r="B96" t="str">
            <v>CAMION PLATAFORMA_4x2_122Hp+BRAZO GRUA_12TM</v>
          </cell>
          <cell r="C96" t="str">
            <v>H-E</v>
          </cell>
          <cell r="D96">
            <v>218.43714689265539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 t="str">
            <v>PARTIDAS NIVEL 4</v>
          </cell>
        </row>
        <row r="97">
          <cell r="A97" t="str">
            <v>011101010701</v>
          </cell>
          <cell r="B97" t="str">
            <v>TRACKDRILL_HIDRAULICO_3"&gt;Ø&gt;5"_300Hp</v>
          </cell>
          <cell r="C97" t="str">
            <v>H-E</v>
          </cell>
          <cell r="D97" t="e">
            <v>#N/A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 t="str">
            <v>PARTIDAS NIVEL 4</v>
          </cell>
        </row>
        <row r="98">
          <cell r="A98" t="str">
            <v>011101010702</v>
          </cell>
          <cell r="B98" t="str">
            <v>EXCAVADORA_S/ORUGAS_330Hp_3.5yd3</v>
          </cell>
          <cell r="C98" t="str">
            <v>H-E</v>
          </cell>
          <cell r="D98" t="e">
            <v>#N/A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 t="str">
            <v>PARTIDAS NIVEL 4</v>
          </cell>
        </row>
        <row r="99">
          <cell r="A99" t="str">
            <v>011101010704</v>
          </cell>
          <cell r="B99" t="str">
            <v>PLANTA_TRITURACIÓN_AGREGADOS_Ømax=1 1/2"</v>
          </cell>
          <cell r="C99" t="str">
            <v>H-E</v>
          </cell>
          <cell r="D99" t="e">
            <v>#N/A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 t="str">
            <v>PARTIDAS NIVEL 4</v>
          </cell>
        </row>
        <row r="100">
          <cell r="A100" t="str">
            <v>011101010705</v>
          </cell>
          <cell r="B100" t="str">
            <v>TRACTOR S/ORUGAS_325Hp</v>
          </cell>
          <cell r="C100" t="str">
            <v>H-E</v>
          </cell>
          <cell r="D100">
            <v>573.33794915254236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 t="str">
            <v>PARTIDAS NIVEL 4</v>
          </cell>
        </row>
        <row r="101">
          <cell r="A101" t="str">
            <v>011101010904</v>
          </cell>
          <cell r="B101" t="str">
            <v>BOMBA_ELECTRICA_Ø=2"_8KW</v>
          </cell>
          <cell r="C101" t="str">
            <v>H-E</v>
          </cell>
          <cell r="D101" t="e">
            <v>#N/A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 t="str">
            <v>PARTIDAS NIVEL 4</v>
          </cell>
        </row>
        <row r="102">
          <cell r="A102" t="str">
            <v>011101020102</v>
          </cell>
          <cell r="B102" t="str">
            <v>TRACTOR_S/ORUGAS_180Hp</v>
          </cell>
          <cell r="C102" t="str">
            <v>H-E</v>
          </cell>
          <cell r="D102">
            <v>408.02534576271194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 t="str">
            <v>PARTIDAS NIVEL 4</v>
          </cell>
        </row>
        <row r="103">
          <cell r="A103" t="str">
            <v>011101020103</v>
          </cell>
          <cell r="B103" t="str">
            <v>EXCAVADORA_S/ORUGAS_120Hp_1.50 YD3</v>
          </cell>
          <cell r="C103" t="str">
            <v>H-E</v>
          </cell>
          <cell r="D103" t="e">
            <v>#N/A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 t="str">
            <v>PARTIDAS NIVEL 4</v>
          </cell>
        </row>
        <row r="104">
          <cell r="A104" t="str">
            <v>011101020104</v>
          </cell>
          <cell r="B104" t="str">
            <v>RETROEXCAVADORA_S/LLANTAS_58Hp_1 YD3</v>
          </cell>
          <cell r="C104" t="str">
            <v>H-E</v>
          </cell>
          <cell r="D104">
            <v>157.74066327683619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 t="str">
            <v>PARTIDAS NIVEL 4</v>
          </cell>
        </row>
        <row r="105">
          <cell r="A105" t="str">
            <v>011101020201</v>
          </cell>
          <cell r="B105" t="str">
            <v>RODILLO VIB_LISO AUTOPROPULSADO_135Hp_12TM</v>
          </cell>
          <cell r="C105" t="str">
            <v>H-E</v>
          </cell>
          <cell r="D105">
            <v>193.79132542372884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 t="str">
            <v>PARTIDAS NIVEL 4</v>
          </cell>
        </row>
        <row r="106">
          <cell r="A106" t="str">
            <v>011101020202</v>
          </cell>
          <cell r="B106" t="str">
            <v>MOTONIVELADORA_125Hp</v>
          </cell>
          <cell r="C106" t="str">
            <v>H-E</v>
          </cell>
          <cell r="D106">
            <v>331.79310056497178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 t="str">
            <v>PARTIDAS NIVEL 4</v>
          </cell>
        </row>
        <row r="107">
          <cell r="A107" t="str">
            <v>011101030102</v>
          </cell>
          <cell r="B107" t="str">
            <v>PLANTA_DOSIFICADORA DE CONCRETO_35KW_50 M3/Hr</v>
          </cell>
          <cell r="C107" t="str">
            <v>H-E</v>
          </cell>
          <cell r="D107" t="e">
            <v>#N/A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 t="str">
            <v>PARTIDAS NIVEL 4</v>
          </cell>
        </row>
        <row r="108">
          <cell r="A108" t="str">
            <v>011102040101</v>
          </cell>
          <cell r="B108" t="str">
            <v>PRODUCCIÓN_MAT.GRANULAR_CANTERA DE RIO:EXTRACCION Y APILADO</v>
          </cell>
          <cell r="C108" t="str">
            <v>M3</v>
          </cell>
          <cell r="D108" t="e">
            <v>#N/A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 t="str">
            <v>PARTIDAS NIVEL 4</v>
          </cell>
        </row>
        <row r="109">
          <cell r="A109" t="str">
            <v>011102040102</v>
          </cell>
          <cell r="B109" t="str">
            <v>TRITURADO Y TAMIZADO_MAT. GRANULAR GRUESO_CANTERA DE RIO:</v>
          </cell>
          <cell r="C109" t="str">
            <v>M3</v>
          </cell>
          <cell r="D109" t="e">
            <v>#N/A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 t="str">
            <v>PARTIDAS NIVEL 4</v>
          </cell>
        </row>
        <row r="110">
          <cell r="A110" t="str">
            <v>011102040103</v>
          </cell>
          <cell r="B110" t="str">
            <v>TAMIZADO Y LAVADO_MAT. GRANULAR FINO_CANTERA DE RIO</v>
          </cell>
          <cell r="C110" t="str">
            <v>M3</v>
          </cell>
          <cell r="D110" t="e">
            <v>#N/A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 t="str">
            <v>PARTIDAS NIVEL 4</v>
          </cell>
        </row>
        <row r="111">
          <cell r="A111" t="str">
            <v>011102040201</v>
          </cell>
          <cell r="B111" t="str">
            <v>SELECCIÓN Y APILADO: MATERIAL DE PRESTAMO RELLENO DIQUES</v>
          </cell>
          <cell r="C111" t="str">
            <v>M3</v>
          </cell>
          <cell r="D111" t="e">
            <v>#N/A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 t="str">
            <v>PARTIDAS NIVEL 4</v>
          </cell>
        </row>
        <row r="112">
          <cell r="A112" t="str">
            <v>011102040202</v>
          </cell>
          <cell r="B112" t="str">
            <v xml:space="preserve">SELECCIÓN Y APILADO: MATERIAL PARA AFIRMADOS </v>
          </cell>
          <cell r="C112" t="str">
            <v>M3</v>
          </cell>
          <cell r="D112" t="e">
            <v>#N/A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 t="str">
            <v>PARTIDAS NIVEL 4</v>
          </cell>
        </row>
        <row r="113">
          <cell r="A113" t="str">
            <v>011102040301</v>
          </cell>
          <cell r="B113" t="str">
            <v>EXTRACCION DE ROCA DE CANTERA: TAMAÑO MAXIMO 1.50 M</v>
          </cell>
          <cell r="C113" t="str">
            <v>M3</v>
          </cell>
          <cell r="D113" t="e">
            <v>#N/A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 t="str">
            <v>PARTIDAS NIVEL 4</v>
          </cell>
        </row>
        <row r="114">
          <cell r="A114" t="str">
            <v>011102040302</v>
          </cell>
          <cell r="B114" t="str">
            <v xml:space="preserve">SELECCIÓN Y APILADO ROCA_CANTERA: TAMAÑO MAXIMO 1.50 M </v>
          </cell>
          <cell r="C114" t="str">
            <v>M3</v>
          </cell>
          <cell r="D114" t="e">
            <v>#N/A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 t="str">
            <v>PARTIDAS NIVEL 4</v>
          </cell>
        </row>
        <row r="115">
          <cell r="A115" t="str">
            <v>011103060105</v>
          </cell>
          <cell r="B115" t="str">
            <v>INSTALACIÓN DE GEOCELDAS_H=75 MM</v>
          </cell>
          <cell r="C115" t="str">
            <v>M2</v>
          </cell>
          <cell r="D115" t="e">
            <v>#N/A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 t="str">
            <v>PARTIDAS NIVEL 4</v>
          </cell>
        </row>
        <row r="116">
          <cell r="A116" t="str">
            <v>011103070101</v>
          </cell>
          <cell r="B116" t="str">
            <v>CARGUIO Y TRANSPORTE MATERIAL COMUN, AFIRMADO Y AGREGADOS HASTA D= 1.0 KM</v>
          </cell>
          <cell r="C116" t="str">
            <v>M3</v>
          </cell>
          <cell r="D116" t="e">
            <v>#N/A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 t="str">
            <v>PARTIDAS NIVEL 4</v>
          </cell>
        </row>
        <row r="117">
          <cell r="A117" t="str">
            <v>011103070102</v>
          </cell>
          <cell r="B117" t="str">
            <v>TRANSPORTE MATERIAL COMUN, AFIRMADO Y AGREGADO D= 1.0 A 30.0 KM</v>
          </cell>
          <cell r="C117" t="str">
            <v>M3K</v>
          </cell>
          <cell r="D117" t="e">
            <v>#N/A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 t="str">
            <v>PARTIDAS NIVEL 4</v>
          </cell>
        </row>
        <row r="118">
          <cell r="A118" t="str">
            <v>011103070201</v>
          </cell>
          <cell r="B118" t="str">
            <v>CARGUIO Y TRANSPORTE ROCA GRANDE HASTA D = 1.0 KM</v>
          </cell>
          <cell r="C118" t="str">
            <v>M3</v>
          </cell>
          <cell r="D118" t="e">
            <v>#N/A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 t="str">
            <v>PARTIDAS NIVEL 4</v>
          </cell>
        </row>
        <row r="119">
          <cell r="A119" t="str">
            <v>011103070202</v>
          </cell>
          <cell r="B119" t="str">
            <v>TRANSPORTE ROCA GRANDE HASTA D= DE 1.0 A 30.0 KM</v>
          </cell>
          <cell r="C119" t="str">
            <v>M3K</v>
          </cell>
          <cell r="D119" t="e">
            <v>#N/A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 t="str">
            <v>PARTIDAS NIVEL 4</v>
          </cell>
        </row>
        <row r="120">
          <cell r="A120" t="str">
            <v>0111010101021</v>
          </cell>
          <cell r="B120" t="str">
            <v>CAMION CISTERNA_4x2_400Hp_AGUA (5,000gGAL)</v>
          </cell>
          <cell r="C120" t="str">
            <v>H-E</v>
          </cell>
          <cell r="D120">
            <v>168.356749796163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 t="str">
            <v>PARTIDAS NIVEL 4</v>
          </cell>
        </row>
        <row r="121">
          <cell r="A121" t="str">
            <v>0111010201031</v>
          </cell>
          <cell r="B121" t="str">
            <v>EXCAVADORA_S/ORUGAS_260Hp</v>
          </cell>
          <cell r="C121" t="str">
            <v>H-E</v>
          </cell>
          <cell r="D121">
            <v>480.63693107344636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 t="str">
            <v>PARTIDAS NIVEL 4</v>
          </cell>
        </row>
        <row r="122">
          <cell r="A122" t="str">
            <v>011101010101</v>
          </cell>
          <cell r="B122" t="str">
            <v>CARGADOR_FRONTAL_S/LLANTAS_195Hp</v>
          </cell>
          <cell r="C122" t="str">
            <v>H-E</v>
          </cell>
          <cell r="D122">
            <v>274.94142056497174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 t="str">
            <v>PARTIDAS NIVEL 4</v>
          </cell>
        </row>
        <row r="123">
          <cell r="A123" t="str">
            <v>011101010102</v>
          </cell>
          <cell r="B123" t="str">
            <v>CAMION CISTERNA_4x2_210Hp_AGUA (3,000gGAL)</v>
          </cell>
          <cell r="C123" t="str">
            <v>HM</v>
          </cell>
          <cell r="D123" t="e">
            <v>#N/A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 t="str">
            <v>PARTIDAS NIVEL 4</v>
          </cell>
        </row>
        <row r="124">
          <cell r="A124" t="str">
            <v>0111010101041</v>
          </cell>
          <cell r="B124" t="str">
            <v>CAMION VOLQUETE_6x4_255Hp_15M3</v>
          </cell>
          <cell r="C124" t="str">
            <v>H-E</v>
          </cell>
          <cell r="D124">
            <v>244.16715419962338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 t="str">
            <v>PARTIDAS NIVEL 4</v>
          </cell>
        </row>
        <row r="125">
          <cell r="A125" t="str">
            <v>011101010705</v>
          </cell>
          <cell r="B125" t="str">
            <v>TRACTOR S/ORUGAS_325Hp</v>
          </cell>
          <cell r="C125" t="str">
            <v>H-E</v>
          </cell>
          <cell r="D125">
            <v>573.33794915254236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 t="str">
            <v>PARTIDAS NIVEL 4</v>
          </cell>
        </row>
        <row r="126">
          <cell r="A126" t="str">
            <v>011101020102</v>
          </cell>
          <cell r="B126" t="str">
            <v>TRACTOR_S/ORUGAS_180Hp</v>
          </cell>
          <cell r="C126" t="str">
            <v>H-E</v>
          </cell>
          <cell r="D126">
            <v>408.02534576271194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 t="str">
            <v>PARTIDAS NIVEL 4</v>
          </cell>
        </row>
        <row r="127">
          <cell r="A127" t="str">
            <v>011101020103</v>
          </cell>
          <cell r="B127" t="str">
            <v>EXCAVADORA_S/ORUGAS_120Hp_1.50 YD3</v>
          </cell>
          <cell r="C127" t="str">
            <v>H-E</v>
          </cell>
          <cell r="D127" t="e">
            <v>#N/A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 t="str">
            <v>PARTIDAS NIVEL 4</v>
          </cell>
        </row>
        <row r="128">
          <cell r="A128" t="str">
            <v>011101020104</v>
          </cell>
          <cell r="B128" t="str">
            <v>RETROEXCAVADORA_S/LLANTAS_58Hp_1 YD3</v>
          </cell>
          <cell r="C128" t="str">
            <v>H-E</v>
          </cell>
          <cell r="D128">
            <v>157.74066327683619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 t="str">
            <v>PARTIDAS NIVEL 4</v>
          </cell>
        </row>
        <row r="129">
          <cell r="A129" t="str">
            <v>011101020201</v>
          </cell>
          <cell r="B129" t="str">
            <v>RODILLO VIB_LISO AUTOPROPULSADO_135Hp_12TM</v>
          </cell>
          <cell r="C129" t="str">
            <v>H-E</v>
          </cell>
          <cell r="D129">
            <v>193.79132542372884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 t="str">
            <v>PARTIDAS NIVEL 4</v>
          </cell>
        </row>
        <row r="130">
          <cell r="A130" t="str">
            <v>011101020202</v>
          </cell>
          <cell r="B130" t="str">
            <v>MOTONIVELADORA_125Hp</v>
          </cell>
          <cell r="C130" t="str">
            <v>H-E</v>
          </cell>
          <cell r="D130">
            <v>331.79310056497178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 t="str">
            <v>PARTIDAS NIVEL 4</v>
          </cell>
        </row>
        <row r="131">
          <cell r="A131" t="str">
            <v>01110102020211</v>
          </cell>
          <cell r="B131" t="str">
            <v>MOTONIVELADORA_185Hp</v>
          </cell>
          <cell r="C131" t="str">
            <v>H-E</v>
          </cell>
          <cell r="D131">
            <v>354.33504971751415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 t="str">
            <v>PARTIDAS NIVEL 4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 t="e">
            <v>#N/A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 t="str">
            <v>PARTIDAS NIVEL 4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 t="e">
            <v>#N/A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 t="str">
            <v>PARTIDAS NIVEL 4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 t="e">
            <v>#N/A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 t="str">
            <v>PARTIDAS NIVEL 4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 t="e">
            <v>#N/A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 t="str">
            <v>PARTIDAS NIVEL 4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 t="e">
            <v>#N/A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 t="str">
            <v>PARTIDAS NIVEL 4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 t="e">
            <v>#N/A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 t="str">
            <v>PARTIDAS NIVEL 4</v>
          </cell>
        </row>
        <row r="138">
          <cell r="A138" t="str">
            <v>011103010501</v>
          </cell>
          <cell r="B138" t="str">
            <v>EXCAVACION CIMENTACION DE DIQUES PAMPA DEL TORO</v>
          </cell>
          <cell r="C138" t="str">
            <v>M3</v>
          </cell>
          <cell r="D138" t="e">
            <v>#N/A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 t="str">
            <v>PARTIDAS NIVEL 4</v>
          </cell>
        </row>
        <row r="139">
          <cell r="A139" t="str">
            <v>0111030105012</v>
          </cell>
          <cell r="B139" t="str">
            <v>DESCOLMATACIÓN DEL CAUCE</v>
          </cell>
          <cell r="C139" t="str">
            <v>M3</v>
          </cell>
          <cell r="D139" t="e">
            <v>#N/A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 t="str">
            <v>PARTIDAS NIVEL 4</v>
          </cell>
        </row>
        <row r="140">
          <cell r="A140" t="str">
            <v>0111030105011</v>
          </cell>
          <cell r="B140" t="str">
            <v>EXCAVACION CIMENTACION DE DIQUES</v>
          </cell>
          <cell r="C140" t="str">
            <v>M3</v>
          </cell>
          <cell r="D140" t="e">
            <v>#N/A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 t="str">
            <v>PARTIDAS NIVEL 4</v>
          </cell>
        </row>
        <row r="141">
          <cell r="A141" t="str">
            <v>011103010502</v>
          </cell>
          <cell r="B141" t="str">
            <v>RELLENO ESTRUCTURAS: MATERIAL PROPIO</v>
          </cell>
          <cell r="C141" t="str">
            <v>M3</v>
          </cell>
          <cell r="D141" t="e">
            <v>#N/A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 t="str">
            <v>PARTIDAS NIVEL 4</v>
          </cell>
        </row>
        <row r="142">
          <cell r="A142" t="str">
            <v>011103010503</v>
          </cell>
          <cell r="B142" t="str">
            <v>EXCAVACION DE UÑA DE DIQUES</v>
          </cell>
          <cell r="C142" t="str">
            <v>M3</v>
          </cell>
          <cell r="D142" t="e">
            <v>#N/A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 t="str">
            <v>PARTIDAS NIVEL 4</v>
          </cell>
        </row>
        <row r="143">
          <cell r="A143" t="str">
            <v>011103010504</v>
          </cell>
          <cell r="B143" t="str">
            <v>EXCAVACION PARA ESTRUCTURAS</v>
          </cell>
          <cell r="C143" t="str">
            <v>M3</v>
          </cell>
          <cell r="D143" t="e">
            <v>#N/A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 t="str">
            <v>PARTIDAS NIVEL 4</v>
          </cell>
        </row>
        <row r="144">
          <cell r="A144" t="str">
            <v>011103010507</v>
          </cell>
          <cell r="B144" t="str">
            <v>EXACAVACION Y NIVELACION DEL CAUCE</v>
          </cell>
          <cell r="C144" t="str">
            <v>M3</v>
          </cell>
          <cell r="D144" t="e">
            <v>#N/A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 t="str">
            <v>PARTIDAS NIVEL 4</v>
          </cell>
        </row>
        <row r="145">
          <cell r="A145" t="str">
            <v>011103010508</v>
          </cell>
          <cell r="B145" t="str">
            <v>CONFORMACION SUPERFICIE CIMENTACION DE DIQUES</v>
          </cell>
          <cell r="C145" t="str">
            <v>M2</v>
          </cell>
          <cell r="D145" t="e">
            <v>#N/A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 t="str">
            <v>PARTIDAS NIVEL 4</v>
          </cell>
        </row>
        <row r="146">
          <cell r="A146" t="str">
            <v>011103010510</v>
          </cell>
          <cell r="B146" t="str">
            <v>EXCAVACIÓN CIMENTACIÓN DE DIQUES BAJO AGUA</v>
          </cell>
          <cell r="C146" t="str">
            <v>M3</v>
          </cell>
          <cell r="D146" t="e">
            <v>#N/A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 t="str">
            <v>PARTIDAS NIVEL 4</v>
          </cell>
        </row>
        <row r="147">
          <cell r="A147" t="str">
            <v>011103010512</v>
          </cell>
          <cell r="B147" t="str">
            <v>EXCAVACION Y NIVELACION DEL CAUCE BAJO AGUA</v>
          </cell>
          <cell r="C147" t="str">
            <v>M3</v>
          </cell>
          <cell r="D147" t="e">
            <v>#N/A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 t="str">
            <v>PARTIDAS NIVEL 4</v>
          </cell>
        </row>
        <row r="148">
          <cell r="A148" t="str">
            <v>011103040101</v>
          </cell>
          <cell r="B148" t="str">
            <v>RELLENO CON MATERIAL DE AFIRMADO</v>
          </cell>
          <cell r="C148" t="str">
            <v>M3</v>
          </cell>
          <cell r="D148" t="e">
            <v>#N/A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 t="str">
            <v>PARTIDAS NIVEL 4</v>
          </cell>
        </row>
        <row r="149">
          <cell r="A149" t="str">
            <v>011103040202</v>
          </cell>
          <cell r="B149" t="str">
            <v>RELLENO GRAVA ARENOSA SIN COMPACTAR</v>
          </cell>
          <cell r="C149" t="str">
            <v>M3</v>
          </cell>
          <cell r="D149" t="e">
            <v>#N/A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 t="str">
            <v>PARTIDAS NIVEL 4</v>
          </cell>
        </row>
        <row r="150">
          <cell r="A150" t="str">
            <v>011103040301</v>
          </cell>
          <cell r="B150" t="str">
            <v>RELLENO COMUN COMPACTADO: MATERIAL PROPIO</v>
          </cell>
          <cell r="C150" t="str">
            <v>M3</v>
          </cell>
          <cell r="D150" t="e">
            <v>#N/A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 t="str">
            <v>PARTIDAS NIVEL 4</v>
          </cell>
        </row>
        <row r="151">
          <cell r="A151" t="str">
            <v>011103040302</v>
          </cell>
          <cell r="B151" t="str">
            <v>RELLENO COMUN COMPACTADO: MATERIAL DE PRESTAMO</v>
          </cell>
          <cell r="C151" t="str">
            <v>M3</v>
          </cell>
          <cell r="D151" t="e">
            <v>#N/A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 t="str">
            <v>PARTIDAS NIVEL 4</v>
          </cell>
        </row>
        <row r="152">
          <cell r="A152" t="str">
            <v>011103040303</v>
          </cell>
          <cell r="B152" t="str">
            <v>RELLENO COMUN SIN COMPACTAR: MATERIAL PROPIO</v>
          </cell>
          <cell r="C152" t="str">
            <v>M3</v>
          </cell>
          <cell r="D152" t="e">
            <v>#N/A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 t="str">
            <v>PARTIDAS NIVEL 4</v>
          </cell>
        </row>
        <row r="153">
          <cell r="A153" t="str">
            <v>011103050101</v>
          </cell>
          <cell r="B153" t="str">
            <v>REFINE PARA COLOCACIÓN DE ENROCADOS</v>
          </cell>
          <cell r="C153" t="str">
            <v>M2</v>
          </cell>
          <cell r="D153" t="e">
            <v>#N/A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 t="str">
            <v>PARTIDAS NIVEL 4</v>
          </cell>
        </row>
        <row r="154">
          <cell r="A154" t="str">
            <v>011103050103</v>
          </cell>
          <cell r="B154" t="str">
            <v>ENROCADO Y ACOMODO: UÑA DEL DIQUE</v>
          </cell>
          <cell r="C154" t="str">
            <v>M3</v>
          </cell>
          <cell r="D154" t="e">
            <v>#N/A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 t="str">
            <v>PARTIDAS NIVEL 4</v>
          </cell>
        </row>
        <row r="155">
          <cell r="A155" t="str">
            <v>011103050108</v>
          </cell>
          <cell r="B155" t="str">
            <v>ENROCADO Y ACOMODO: PROTECCIÓN TALUD</v>
          </cell>
          <cell r="C155" t="str">
            <v>M3</v>
          </cell>
          <cell r="D155" t="e">
            <v>#N/A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 t="str">
            <v>PARTIDAS NIVEL 4</v>
          </cell>
        </row>
        <row r="156">
          <cell r="A156" t="str">
            <v>011103050109</v>
          </cell>
          <cell r="B156" t="str">
            <v xml:space="preserve">ENROCADO Y ACOMODO-UÑA Y TALUD DEL DIQUE </v>
          </cell>
          <cell r="C156" t="str">
            <v>M3</v>
          </cell>
          <cell r="D156" t="e">
            <v>#N/A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 t="str">
            <v>PARTIDAS NIVEL 4</v>
          </cell>
        </row>
        <row r="157">
          <cell r="A157" t="str">
            <v>011103050110</v>
          </cell>
          <cell r="B157" t="str">
            <v>REFINE PARA COLOCACIÓN DE HIDROSIEMBRA</v>
          </cell>
          <cell r="C157" t="str">
            <v>M3</v>
          </cell>
          <cell r="D157" t="e">
            <v>#N/A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 t="str">
            <v>PARTIDAS NIVEL 4</v>
          </cell>
        </row>
        <row r="158">
          <cell r="A158" t="str">
            <v>011103050111</v>
          </cell>
          <cell r="B158" t="str">
            <v>ENROCADO Y ACOMODO_TALUD Y CAUCE DE RÍO</v>
          </cell>
          <cell r="C158" t="str">
            <v>M3</v>
          </cell>
          <cell r="D158" t="e">
            <v>#N/A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 t="str">
            <v>PARTIDAS NIVEL 4</v>
          </cell>
        </row>
        <row r="159">
          <cell r="A159" t="str">
            <v>011103060101</v>
          </cell>
          <cell r="B159" t="str">
            <v>MANTO GEOTEXTIL DE 400 GR/M2</v>
          </cell>
          <cell r="C159" t="str">
            <v>M2</v>
          </cell>
          <cell r="D159" t="e">
            <v>#N/A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 t="str">
            <v>PARTIDAS NIVEL 4</v>
          </cell>
        </row>
        <row r="160">
          <cell r="A160" t="str">
            <v>011103060103</v>
          </cell>
          <cell r="B160" t="str">
            <v>MANTO GEOTEXTIL DE 1000 GR/M2</v>
          </cell>
          <cell r="C160" t="str">
            <v>M2</v>
          </cell>
          <cell r="D160" t="e">
            <v>#N/A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 t="str">
            <v>PARTIDAS NIVEL 4</v>
          </cell>
        </row>
        <row r="161">
          <cell r="A161" t="str">
            <v>011103060201</v>
          </cell>
          <cell r="B161" t="str">
            <v>PROTECCIÓN_TALUD_HIDROSIEMBRA+GEOCELDAS</v>
          </cell>
          <cell r="C161" t="str">
            <v>M2</v>
          </cell>
          <cell r="D161" t="e">
            <v>#N/A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 t="str">
            <v>PARTIDAS NIVEL 4</v>
          </cell>
        </row>
        <row r="162">
          <cell r="A162" t="str">
            <v>011103070103</v>
          </cell>
          <cell r="B162" t="str">
            <v xml:space="preserve">CARGUIO Y TRANSPORTE MATERIAL EXCEDENTE HASTA D = 1.0 KM </v>
          </cell>
          <cell r="C162" t="str">
            <v>M3</v>
          </cell>
          <cell r="D162" t="e">
            <v>#N/A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 t="str">
            <v>PARTIDAS NIVEL 4</v>
          </cell>
        </row>
        <row r="163">
          <cell r="A163" t="str">
            <v>0111030701031</v>
          </cell>
          <cell r="B163" t="str">
            <v>TRANSPORTE MATERIAL EXCEDENTE HASTA D = 1.0 KM</v>
          </cell>
          <cell r="C163" t="str">
            <v>M3</v>
          </cell>
          <cell r="D163">
            <v>4.6508029371356843</v>
          </cell>
          <cell r="E163">
            <v>1</v>
          </cell>
          <cell r="F163">
            <v>0</v>
          </cell>
          <cell r="G163">
            <v>0</v>
          </cell>
          <cell r="H163">
            <v>0</v>
          </cell>
          <cell r="I163" t="str">
            <v>PARTIDAS NIVEL 3</v>
          </cell>
        </row>
        <row r="164">
          <cell r="A164" t="str">
            <v>0111030701032</v>
          </cell>
          <cell r="B164" t="str">
            <v>TRANSPORTE MATERIAL EXCEDENTE DESPUES DE 1KM</v>
          </cell>
          <cell r="C164" t="str">
            <v>M3-KM</v>
          </cell>
          <cell r="D164" t="e">
            <v>#N/A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 t="str">
            <v>PARTIDAS NIVEL 4</v>
          </cell>
        </row>
        <row r="165">
          <cell r="A165" t="str">
            <v>011103070201</v>
          </cell>
          <cell r="B165" t="str">
            <v>CARGUIO Y TRANSPORTE ROCA GRANDE HASTA D = 1.0 KM</v>
          </cell>
          <cell r="C165" t="str">
            <v>M3</v>
          </cell>
          <cell r="D165" t="e">
            <v>#N/A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 t="str">
            <v>PARTIDAS NIVEL 4</v>
          </cell>
        </row>
        <row r="166">
          <cell r="A166" t="str">
            <v>011103070202</v>
          </cell>
          <cell r="B166" t="str">
            <v>TRANSPORTE ROCA GRANDE HASTA D= DE 1.0 A 30.0 KM</v>
          </cell>
          <cell r="C166" t="str">
            <v>M3K</v>
          </cell>
          <cell r="D166" t="e">
            <v>#N/A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 t="str">
            <v>PARTIDAS NIVEL 4</v>
          </cell>
        </row>
        <row r="167">
          <cell r="A167" t="str">
            <v>011104010106</v>
          </cell>
          <cell r="B167" t="str">
            <v>CONCRETO f'c = 210 Kg/cm2</v>
          </cell>
          <cell r="C167" t="str">
            <v>M3</v>
          </cell>
          <cell r="D167" t="e">
            <v>#N/A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 t="str">
            <v>PARTIDAS NIVEL 4</v>
          </cell>
        </row>
        <row r="168">
          <cell r="A168" t="str">
            <v>011104040101</v>
          </cell>
          <cell r="B168" t="str">
            <v xml:space="preserve">ENCOFRADO Y DESENCOFRADO VERTICAL </v>
          </cell>
          <cell r="C168" t="str">
            <v>M2</v>
          </cell>
          <cell r="D168" t="e">
            <v>#N/A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 t="str">
            <v>PARTIDAS NIVEL 4</v>
          </cell>
        </row>
        <row r="169">
          <cell r="A169" t="str">
            <v>011104050101</v>
          </cell>
          <cell r="B169" t="str">
            <v>ACERO DE REFUERZO</v>
          </cell>
          <cell r="C169" t="str">
            <v>TM</v>
          </cell>
          <cell r="D169" t="e">
            <v>#N/A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 t="str">
            <v>PARTIDAS NIVEL 4</v>
          </cell>
        </row>
        <row r="170">
          <cell r="A170" t="str">
            <v>011103040102113</v>
          </cell>
          <cell r="B170" t="str">
            <v xml:space="preserve">CARGUIO ROCA GRANDE </v>
          </cell>
          <cell r="C170" t="str">
            <v>M3</v>
          </cell>
          <cell r="D170">
            <v>9.3464747800376671</v>
          </cell>
          <cell r="E170">
            <v>1</v>
          </cell>
          <cell r="F170">
            <v>0</v>
          </cell>
          <cell r="G170">
            <v>0</v>
          </cell>
          <cell r="H170">
            <v>0</v>
          </cell>
          <cell r="I170" t="str">
            <v>PARTIDAS NIVEL 3</v>
          </cell>
        </row>
        <row r="171">
          <cell r="A171" t="str">
            <v>011103040102114</v>
          </cell>
          <cell r="B171" t="str">
            <v>CARGUIO MATERIAL EXCEDENTE</v>
          </cell>
          <cell r="C171" t="str">
            <v>M3</v>
          </cell>
          <cell r="D171">
            <v>6.6760534143126185</v>
          </cell>
          <cell r="E171">
            <v>1</v>
          </cell>
          <cell r="F171">
            <v>0</v>
          </cell>
          <cell r="G171">
            <v>0</v>
          </cell>
          <cell r="H171">
            <v>0</v>
          </cell>
          <cell r="I171" t="str">
            <v>PARTIDAS NIVEL 3</v>
          </cell>
        </row>
        <row r="172">
          <cell r="A172" t="str">
            <v>011103040102115</v>
          </cell>
          <cell r="B172" t="str">
            <v>CARGUIO MATERIAL GRANULAR</v>
          </cell>
          <cell r="C172" t="str">
            <v>M3</v>
          </cell>
          <cell r="D172">
            <v>6.6760534143126185</v>
          </cell>
          <cell r="E172">
            <v>1</v>
          </cell>
          <cell r="F172">
            <v>0</v>
          </cell>
          <cell r="G172">
            <v>0</v>
          </cell>
          <cell r="H172">
            <v>0</v>
          </cell>
          <cell r="I172" t="str">
            <v>PARTIDAS NIVEL 3</v>
          </cell>
        </row>
        <row r="173">
          <cell r="A173" t="str">
            <v>011103040102123</v>
          </cell>
          <cell r="B173" t="str">
            <v>CAMION BARANDA</v>
          </cell>
          <cell r="C173" t="str">
            <v>H-E</v>
          </cell>
          <cell r="D173">
            <v>95.09505649717515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 t="str">
            <v>PARTIDAS NIVEL 4</v>
          </cell>
        </row>
        <row r="174">
          <cell r="A174" t="str">
            <v>011103040102124</v>
          </cell>
          <cell r="B174" t="str">
            <v>MOTOSIERRA</v>
          </cell>
          <cell r="C174" t="str">
            <v>H-E</v>
          </cell>
          <cell r="D174">
            <v>22.602149988390991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 t="str">
            <v>PARTIDAS NIVEL 4</v>
          </cell>
        </row>
        <row r="175">
          <cell r="A175" t="str">
            <v>011103040102142</v>
          </cell>
          <cell r="B175" t="str">
            <v>PREPARACION DE SUPERFICIE</v>
          </cell>
          <cell r="C175" t="str">
            <v>M2</v>
          </cell>
          <cell r="D175">
            <v>14.691599999999999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 t="str">
            <v>PARTIDAS NIVEL 4</v>
          </cell>
        </row>
        <row r="176">
          <cell r="A176" t="str">
            <v>011103040102126</v>
          </cell>
          <cell r="B176" t="str">
            <v>AGUA PARA LA OBRA - FA N°08</v>
          </cell>
          <cell r="C176" t="str">
            <v>M3</v>
          </cell>
          <cell r="D176">
            <v>15.723894719676885</v>
          </cell>
          <cell r="E176">
            <v>1</v>
          </cell>
          <cell r="F176">
            <v>0</v>
          </cell>
          <cell r="G176">
            <v>0</v>
          </cell>
          <cell r="H176">
            <v>0</v>
          </cell>
          <cell r="I176" t="str">
            <v>PARTIDAS NIVEL 3</v>
          </cell>
        </row>
        <row r="177">
          <cell r="A177" t="str">
            <v>011103040102127</v>
          </cell>
          <cell r="B177" t="str">
            <v>ENCOFRADO Y DESENCOFRADO DE ESTRUCTURAS NORMAL</v>
          </cell>
          <cell r="C177" t="str">
            <v>M2</v>
          </cell>
          <cell r="D177">
            <v>68.502354915254244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 t="str">
            <v>PARTIDAS NIVEL 4</v>
          </cell>
        </row>
        <row r="178">
          <cell r="A178" t="str">
            <v>011103040102128</v>
          </cell>
          <cell r="B178" t="str">
            <v>ELIMINACIÓN DE RESIDUOS DESMONTE</v>
          </cell>
          <cell r="C178" t="str">
            <v>M3</v>
          </cell>
          <cell r="D178">
            <v>44.026290819209052</v>
          </cell>
          <cell r="E178">
            <v>1</v>
          </cell>
          <cell r="F178">
            <v>0</v>
          </cell>
          <cell r="G178">
            <v>0</v>
          </cell>
          <cell r="H178">
            <v>0</v>
          </cell>
          <cell r="I178" t="str">
            <v>PARTIDAS NIVEL 3</v>
          </cell>
        </row>
        <row r="179">
          <cell r="A179" t="str">
            <v>011103040102129</v>
          </cell>
          <cell r="B179" t="str">
            <v>CAMA DE ARENA</v>
          </cell>
          <cell r="C179" t="str">
            <v>M3</v>
          </cell>
          <cell r="D179">
            <v>59.698063442039249</v>
          </cell>
          <cell r="E179">
            <v>1</v>
          </cell>
          <cell r="F179">
            <v>1</v>
          </cell>
          <cell r="G179">
            <v>0</v>
          </cell>
          <cell r="H179">
            <v>0</v>
          </cell>
          <cell r="I179" t="str">
            <v>PARTIDAS NIVEL 2</v>
          </cell>
        </row>
        <row r="180">
          <cell r="A180" t="str">
            <v>011103040102130</v>
          </cell>
          <cell r="B180" t="str">
            <v>RELLENO CON MATERIAL DE PRESTAMO PARA ESTRUCTURAS</v>
          </cell>
          <cell r="C180" t="str">
            <v>M3</v>
          </cell>
          <cell r="D180">
            <v>85.84347305971589</v>
          </cell>
          <cell r="E180">
            <v>1</v>
          </cell>
          <cell r="F180">
            <v>1</v>
          </cell>
          <cell r="G180">
            <v>0</v>
          </cell>
          <cell r="H180">
            <v>0</v>
          </cell>
          <cell r="I180" t="str">
            <v>PARTIDAS NIVEL 2</v>
          </cell>
        </row>
        <row r="181">
          <cell r="A181" t="str">
            <v>011103040102131</v>
          </cell>
          <cell r="B181" t="str">
            <v>CONCRETO F'C 280KG/CM2</v>
          </cell>
          <cell r="C181" t="str">
            <v>M3</v>
          </cell>
          <cell r="D181">
            <v>460.77023873806905</v>
          </cell>
          <cell r="E181">
            <v>1</v>
          </cell>
          <cell r="F181">
            <v>1</v>
          </cell>
          <cell r="G181">
            <v>0</v>
          </cell>
          <cell r="H181">
            <v>0</v>
          </cell>
          <cell r="I181" t="str">
            <v>PARTIDAS NIVEL 2</v>
          </cell>
        </row>
        <row r="182">
          <cell r="A182" t="str">
            <v>011103040102132</v>
          </cell>
          <cell r="B182" t="str">
            <v>ESCARIFICADO, NIVELADO Y COMPACTADO DE VÍAS</v>
          </cell>
          <cell r="C182" t="str">
            <v>KM</v>
          </cell>
          <cell r="D182">
            <v>12432.300398998497</v>
          </cell>
          <cell r="E182">
            <v>1</v>
          </cell>
          <cell r="F182">
            <v>0</v>
          </cell>
          <cell r="G182">
            <v>0</v>
          </cell>
          <cell r="H182">
            <v>0</v>
          </cell>
          <cell r="I182" t="str">
            <v>PARTIDAS NIVEL 3</v>
          </cell>
        </row>
        <row r="183">
          <cell r="A183" t="str">
            <v>011103040102133</v>
          </cell>
          <cell r="B183" t="str">
            <v>COLOCACIÓN, TENDIDO Y COMPACTACIÓN DE MATERIAL GRANULAR</v>
          </cell>
          <cell r="C183" t="str">
            <v>KM</v>
          </cell>
          <cell r="D183">
            <v>34474.786952783812</v>
          </cell>
          <cell r="E183">
            <v>1</v>
          </cell>
          <cell r="F183">
            <v>1</v>
          </cell>
          <cell r="G183">
            <v>0</v>
          </cell>
          <cell r="H183">
            <v>0</v>
          </cell>
          <cell r="I183" t="str">
            <v>PARTIDAS NIVEL 2</v>
          </cell>
        </row>
        <row r="184">
          <cell r="A184" t="str">
            <v>0111030401021234</v>
          </cell>
          <cell r="B184" t="str">
            <v>ZARANDEO DE MATERIAL PROPIO</v>
          </cell>
          <cell r="C184" t="str">
            <v>M3</v>
          </cell>
          <cell r="D184">
            <v>9.337562258079096</v>
          </cell>
          <cell r="E184">
            <v>1</v>
          </cell>
          <cell r="F184">
            <v>0</v>
          </cell>
          <cell r="G184">
            <v>0</v>
          </cell>
          <cell r="H184">
            <v>0</v>
          </cell>
          <cell r="I184" t="str">
            <v>PARTIDAS NIVEL 3</v>
          </cell>
        </row>
        <row r="185">
          <cell r="A185" t="str">
            <v>011103040102134</v>
          </cell>
          <cell r="B185" t="str">
            <v>AFIRMADO PUESTO EN OBRA</v>
          </cell>
          <cell r="C185" t="str">
            <v>M3</v>
          </cell>
          <cell r="D185">
            <v>55.980918231835716</v>
          </cell>
          <cell r="E185">
            <v>1</v>
          </cell>
          <cell r="F185">
            <v>0</v>
          </cell>
          <cell r="G185">
            <v>0</v>
          </cell>
          <cell r="H185">
            <v>0</v>
          </cell>
          <cell r="I185" t="str">
            <v>PARTIDAS NIVEL 3</v>
          </cell>
        </row>
        <row r="186">
          <cell r="A186" t="str">
            <v>011103040102135</v>
          </cell>
          <cell r="B186" t="str">
            <v>TRANSPORTE MATERIAL A ZARANDA ESTÁTICA &lt;1KM</v>
          </cell>
          <cell r="C186" t="str">
            <v>M3</v>
          </cell>
          <cell r="D186">
            <v>4.6508029371356843</v>
          </cell>
          <cell r="E186">
            <v>1</v>
          </cell>
          <cell r="F186">
            <v>0</v>
          </cell>
          <cell r="G186">
            <v>0</v>
          </cell>
          <cell r="H186">
            <v>0</v>
          </cell>
          <cell r="I186" t="str">
            <v>PARTIDAS NIVEL 3</v>
          </cell>
        </row>
        <row r="187">
          <cell r="A187" t="str">
            <v>011103040102991</v>
          </cell>
          <cell r="B187" t="str">
            <v>EXTRACCION DE PIEDRA PARA GAVIONES</v>
          </cell>
          <cell r="C187" t="str">
            <v>M3</v>
          </cell>
          <cell r="D187">
            <v>9.3464747800376671</v>
          </cell>
          <cell r="E187">
            <v>1</v>
          </cell>
          <cell r="F187">
            <v>0</v>
          </cell>
          <cell r="G187">
            <v>0</v>
          </cell>
          <cell r="H187">
            <v>0</v>
          </cell>
          <cell r="I187" t="str">
            <v>PARTIDAS NIVEL 3</v>
          </cell>
        </row>
        <row r="188">
          <cell r="A188" t="str">
            <v>0111030701991</v>
          </cell>
          <cell r="B188" t="str">
            <v>TRANSPORTE DE PIEDRA PARA GAVIONES</v>
          </cell>
          <cell r="C188" t="str">
            <v>M3</v>
          </cell>
          <cell r="D188">
            <v>36.172911733277537</v>
          </cell>
          <cell r="E188">
            <v>1</v>
          </cell>
          <cell r="F188">
            <v>0</v>
          </cell>
          <cell r="G188">
            <v>0</v>
          </cell>
          <cell r="H188">
            <v>0</v>
          </cell>
          <cell r="I188" t="str">
            <v>PARTIDAS NIVEL 3</v>
          </cell>
        </row>
        <row r="189">
          <cell r="A189" t="str">
            <v>0111012344451</v>
          </cell>
          <cell r="B189" t="str">
            <v>SUMINISTRO Y COLOCACION DE CONCRETO CLASE D (F´C = 175 KG/CM2)</v>
          </cell>
          <cell r="C189" t="str">
            <v>M3</v>
          </cell>
          <cell r="D189">
            <v>334.87071860026015</v>
          </cell>
          <cell r="E189">
            <v>1</v>
          </cell>
          <cell r="F189">
            <v>1</v>
          </cell>
          <cell r="G189">
            <v>0</v>
          </cell>
          <cell r="H189">
            <v>0</v>
          </cell>
          <cell r="I189" t="str">
            <v>PARTIDAS NIVEL 2</v>
          </cell>
        </row>
        <row r="190">
          <cell r="A190" t="str">
            <v>0111012344452456</v>
          </cell>
          <cell r="B190" t="str">
            <v>SUMINISTRO Y COLOCACION DE CONCRETOF´C = 280 KG/CM2 + 30%piedra</v>
          </cell>
          <cell r="C190" t="str">
            <v>M3</v>
          </cell>
          <cell r="D190">
            <v>505.84642259164099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 t="str">
            <v>PARTIDAS NIVEL 4</v>
          </cell>
        </row>
        <row r="191">
          <cell r="A191" t="str">
            <v>01110123444524561</v>
          </cell>
          <cell r="B191" t="str">
            <v>SUMINISTRO Y COLOCACION DE CONCRETOF´C = 280 KG/CM2 CANALES</v>
          </cell>
          <cell r="C191" t="str">
            <v>M3</v>
          </cell>
          <cell r="D191">
            <v>579.94411489933327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 t="str">
            <v>PARTIDAS NIVEL 4</v>
          </cell>
        </row>
        <row r="192">
          <cell r="A192" t="str">
            <v>011100123456</v>
          </cell>
          <cell r="B192" t="str">
            <v>ENCOFRADO Y DESENCOFRADO</v>
          </cell>
          <cell r="C192" t="str">
            <v>M2</v>
          </cell>
          <cell r="D192">
            <v>70.844694915254237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 t="str">
            <v>PARTIDAS NIVEL 4</v>
          </cell>
        </row>
        <row r="193">
          <cell r="A193" t="str">
            <v>010107010105</v>
          </cell>
          <cell r="B193" t="str">
            <v>ACERO DE REFUERZO fy=4200 kg/cm2</v>
          </cell>
          <cell r="C193" t="str">
            <v>KG</v>
          </cell>
          <cell r="D193">
            <v>6.8513705720161857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 t="str">
            <v>PARTIDAS NIVEL 4</v>
          </cell>
        </row>
        <row r="194">
          <cell r="A194" t="str">
            <v>0111030701982</v>
          </cell>
          <cell r="B194" t="str">
            <v>TRANSLADO DE BOLARDOS A ZONA DE ACOPIO</v>
          </cell>
          <cell r="C194" t="str">
            <v>UND</v>
          </cell>
          <cell r="D194">
            <v>19.533372335969872</v>
          </cell>
          <cell r="E194">
            <v>1</v>
          </cell>
          <cell r="F194">
            <v>0</v>
          </cell>
          <cell r="G194">
            <v>0</v>
          </cell>
          <cell r="H194">
            <v>0</v>
          </cell>
          <cell r="I194" t="str">
            <v>PARTIDAS NIVEL 3</v>
          </cell>
        </row>
        <row r="195">
          <cell r="A195" t="str">
            <v>01110307011482</v>
          </cell>
          <cell r="B195" t="str">
            <v>TRANSPORTE DE TIERRA DE CHACRA</v>
          </cell>
          <cell r="C195" t="str">
            <v>M3</v>
          </cell>
          <cell r="D195">
            <v>32.555620559949787</v>
          </cell>
          <cell r="E195">
            <v>1</v>
          </cell>
          <cell r="F195">
            <v>0</v>
          </cell>
          <cell r="G195">
            <v>0</v>
          </cell>
          <cell r="H195">
            <v>0</v>
          </cell>
          <cell r="I195" t="str">
            <v>PARTIDAS NIVEL 3</v>
          </cell>
        </row>
        <row r="196">
          <cell r="A196" t="str">
            <v>0105464123011</v>
          </cell>
          <cell r="B196" t="str">
            <v>TRANSPORTE DE MATERIAL EXCEDENTE A DME</v>
          </cell>
          <cell r="C196" t="str">
            <v>M3</v>
          </cell>
          <cell r="D196">
            <v>27.129683799958151</v>
          </cell>
          <cell r="E196">
            <v>1</v>
          </cell>
          <cell r="F196">
            <v>0</v>
          </cell>
          <cell r="G196">
            <v>0</v>
          </cell>
          <cell r="H196">
            <v>0</v>
          </cell>
          <cell r="I196" t="str">
            <v>PARTIDAS NIVEL 3</v>
          </cell>
        </row>
        <row r="197">
          <cell r="A197" t="str">
            <v>01054641230111</v>
          </cell>
          <cell r="B197" t="str">
            <v>TRANSPORTE DE MATERIAL EXCEDENTE A DME - A</v>
          </cell>
          <cell r="C197" t="str">
            <v>M3</v>
          </cell>
          <cell r="D197">
            <v>40.69452569993723</v>
          </cell>
          <cell r="E197">
            <v>1</v>
          </cell>
          <cell r="F197">
            <v>0</v>
          </cell>
          <cell r="G197">
            <v>0</v>
          </cell>
          <cell r="H197">
            <v>0</v>
          </cell>
          <cell r="I197" t="str">
            <v>PARTIDAS NIVEL 3</v>
          </cell>
        </row>
        <row r="198">
          <cell r="A198" t="str">
            <v>0105464123012</v>
          </cell>
          <cell r="B198" t="str">
            <v>PISO TIERRA APISONADA H=15CM</v>
          </cell>
          <cell r="C198" t="str">
            <v>M2</v>
          </cell>
          <cell r="D198">
            <v>9.5148294719676887</v>
          </cell>
          <cell r="E198">
            <v>1</v>
          </cell>
          <cell r="F198">
            <v>1</v>
          </cell>
          <cell r="G198">
            <v>0</v>
          </cell>
          <cell r="H198">
            <v>0</v>
          </cell>
          <cell r="I198" t="str">
            <v>PARTIDAS NIVEL 2</v>
          </cell>
        </row>
        <row r="199">
          <cell r="A199" t="str">
            <v>0111030401021281</v>
          </cell>
          <cell r="B199" t="str">
            <v>CARGUIO Y ELIMINACIÓN DE MATERIAL A DME- A</v>
          </cell>
          <cell r="C199" t="str">
            <v>M3</v>
          </cell>
          <cell r="D199">
            <v>47.37057911424985</v>
          </cell>
          <cell r="E199">
            <v>1</v>
          </cell>
          <cell r="F199">
            <v>1</v>
          </cell>
          <cell r="G199">
            <v>0</v>
          </cell>
          <cell r="H199">
            <v>0</v>
          </cell>
          <cell r="I199" t="str">
            <v>PARTIDAS NIVEL 2</v>
          </cell>
        </row>
        <row r="204">
          <cell r="D204" t="str">
            <v xml:space="preserve"> </v>
          </cell>
        </row>
      </sheetData>
      <sheetData sheetId="15">
        <row r="10">
          <cell r="B10" t="str">
            <v>RODILLO LISO VIBRATORIO AUTOPROPULSADO 12  ton</v>
          </cell>
          <cell r="C10" t="str">
            <v>H-M</v>
          </cell>
          <cell r="D10">
            <v>1905.3550598936306</v>
          </cell>
          <cell r="E10">
            <v>3.75</v>
          </cell>
          <cell r="F10">
            <v>7145.0814746011147</v>
          </cell>
        </row>
        <row r="11">
          <cell r="B11" t="str">
            <v>CARGADOR SOBRE LLANTAS DE 160-195 HP 3.5 yd3</v>
          </cell>
          <cell r="C11" t="str">
            <v>H-M</v>
          </cell>
          <cell r="D11">
            <v>1100.2816598399997</v>
          </cell>
          <cell r="E11">
            <v>5</v>
          </cell>
          <cell r="F11">
            <v>5501.4082991999985</v>
          </cell>
        </row>
        <row r="12">
          <cell r="B12" t="str">
            <v>CARGADOR SOBRE LLANTAS DE 200-250 Hp 4.0-4.1 yd3</v>
          </cell>
          <cell r="C12" t="str">
            <v>H-M</v>
          </cell>
          <cell r="D12">
            <v>929.50489159999972</v>
          </cell>
          <cell r="E12">
            <v>9.25</v>
          </cell>
          <cell r="F12">
            <v>8597.9202472999968</v>
          </cell>
        </row>
        <row r="13">
          <cell r="B13" t="str">
            <v>EXCAVADORA SOBRE ORUGAS 200 - 260 HP</v>
          </cell>
          <cell r="C13" t="str">
            <v>H-M</v>
          </cell>
          <cell r="D13">
            <v>10815.957739659007</v>
          </cell>
          <cell r="E13">
            <v>9.5</v>
          </cell>
          <cell r="F13">
            <v>102751.59852676056</v>
          </cell>
        </row>
        <row r="14">
          <cell r="B14" t="str">
            <v>RETROEXCAVADORA SOBRE LLANTAS 58 HP 1 y3</v>
          </cell>
          <cell r="C14" t="str">
            <v>H-M</v>
          </cell>
          <cell r="D14">
            <v>770.94712499999991</v>
          </cell>
          <cell r="E14">
            <v>2.4500000000000002</v>
          </cell>
          <cell r="F14">
            <v>1888.82045625</v>
          </cell>
        </row>
        <row r="15">
          <cell r="B15" t="str">
            <v>TRACTOR DE ORUGAS DE 300-355 HP</v>
          </cell>
          <cell r="C15" t="str">
            <v>H-M</v>
          </cell>
          <cell r="D15">
            <v>0</v>
          </cell>
          <cell r="E15">
            <v>10.199999999999999</v>
          </cell>
          <cell r="F15">
            <v>0</v>
          </cell>
        </row>
        <row r="16">
          <cell r="B16" t="str">
            <v>TRACTOR DE ORUGAS 180 - 210 HP</v>
          </cell>
          <cell r="C16" t="str">
            <v>H-M</v>
          </cell>
          <cell r="D16">
            <v>3113.4779449333332</v>
          </cell>
          <cell r="E16">
            <v>6.75</v>
          </cell>
          <cell r="F16">
            <v>21015.976128300001</v>
          </cell>
        </row>
        <row r="17">
          <cell r="B17" t="str">
            <v>MOTONIVELADORA 125Hp</v>
          </cell>
          <cell r="C17" t="str">
            <v>H-M</v>
          </cell>
          <cell r="D17">
            <v>0</v>
          </cell>
          <cell r="E17">
            <v>5</v>
          </cell>
          <cell r="F17">
            <v>0</v>
          </cell>
        </row>
        <row r="18">
          <cell r="B18" t="str">
            <v>MOTONIVELADORA_185Hp</v>
          </cell>
          <cell r="C18" t="str">
            <v>H-M</v>
          </cell>
          <cell r="D18">
            <v>1759.7352279725944</v>
          </cell>
          <cell r="E18">
            <v>6.35</v>
          </cell>
          <cell r="F18">
            <v>11174.318697625975</v>
          </cell>
        </row>
        <row r="19">
          <cell r="B19" t="str">
            <v>MANIPULADOR TELESCOPICO_120HP - 160HP</v>
          </cell>
          <cell r="C19" t="str">
            <v>H-M</v>
          </cell>
          <cell r="D19">
            <v>0</v>
          </cell>
          <cell r="E19">
            <v>1.8</v>
          </cell>
          <cell r="F19">
            <v>0</v>
          </cell>
        </row>
        <row r="20">
          <cell r="B20" t="str">
            <v>CAMION VOLQUETE DE 15 m3</v>
          </cell>
          <cell r="C20" t="str">
            <v>H-M</v>
          </cell>
          <cell r="D20">
            <v>34708.348687208112</v>
          </cell>
          <cell r="E20">
            <v>3</v>
          </cell>
          <cell r="F20">
            <v>104125.04606162434</v>
          </cell>
        </row>
        <row r="21">
          <cell r="B21" t="str">
            <v>CAMION CISTERNA 5000 gl (AGUA)_400Hp</v>
          </cell>
          <cell r="C21" t="str">
            <v>H-M</v>
          </cell>
          <cell r="D21">
            <v>3021.8028160912281</v>
          </cell>
          <cell r="E21">
            <v>3</v>
          </cell>
          <cell r="F21">
            <v>9065.4084482736835</v>
          </cell>
        </row>
        <row r="22">
          <cell r="B22" t="str">
            <v>CAMION PLATAFORMA_4x2_122Hp_GRUA 12TM</v>
          </cell>
          <cell r="C22" t="str">
            <v>H-M</v>
          </cell>
          <cell r="D22">
            <v>0</v>
          </cell>
          <cell r="E22">
            <v>2.59</v>
          </cell>
          <cell r="F22">
            <v>0</v>
          </cell>
        </row>
        <row r="23">
          <cell r="B23" t="str">
            <v>CAMION BARANDA</v>
          </cell>
          <cell r="C23" t="str">
            <v>H-M</v>
          </cell>
          <cell r="D23">
            <v>0</v>
          </cell>
          <cell r="E23">
            <v>1.45</v>
          </cell>
          <cell r="F23">
            <v>0</v>
          </cell>
        </row>
        <row r="24">
          <cell r="B24" t="str">
            <v>MOTOSIERRA</v>
          </cell>
          <cell r="C24" t="str">
            <v>H-M</v>
          </cell>
          <cell r="D24">
            <v>37.32</v>
          </cell>
          <cell r="E24">
            <v>0.15</v>
          </cell>
          <cell r="F24">
            <v>5.5979999999999999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ANALISIS STO DGO"/>
      <sheetName val="ANALISIS_STO_DGO"/>
      <sheetName val="RESTRICCIONES "/>
      <sheetName val="COSTOMAT.XLS"/>
      <sheetName val="RESTRICCIONES_"/>
      <sheetName val="COSTOMAT_XLS"/>
      <sheetName val="Hoja3"/>
      <sheetName val="Hoja2"/>
      <sheetName val="Viguetas 36 REAL"/>
      <sheetName val="Elab, imp y adm del plan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Main"/>
      <sheetName val="Data"/>
      <sheetName val="RESTRICCIONES "/>
      <sheetName val="RESTRICCIONES_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COSTOMAT.XLS"/>
      <sheetName val="DATA"/>
      <sheetName val="P6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MONTAJE TUBERIA Y SOPORTES"/>
      <sheetName val="LIMA-CANTA"/>
      <sheetName val="MONTAJE_TUBERIA_Y_SOPORTES"/>
      <sheetName val="PTO_ARES"/>
      <sheetName val="Pavimentos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/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/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/>
      <sheetData sheetId="306">
        <row r="9">
          <cell r="H9">
            <v>0.90469999999999995</v>
          </cell>
        </row>
      </sheetData>
      <sheetData sheetId="307"/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9">
          <cell r="H9">
            <v>0.90469999999999995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 refreshError="1"/>
      <sheetData sheetId="1080" refreshError="1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03"/>
      <sheetName val="F-04"/>
      <sheetName val="F-05"/>
      <sheetName val="GRÁFICA C MICRO FINANC"/>
      <sheetName val="EXP"/>
      <sheetName val="LIMA-CANTA"/>
      <sheetName val="GRÁFICA_C_MICRO_FINANC"/>
      <sheetName val=""/>
      <sheetName val="GRÁFICA_C_MICRO_FINANC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PS"/>
      <sheetName val="Param"/>
      <sheetName val="POWER"/>
      <sheetName val="Ppto con Detalle"/>
      <sheetName val="10241EQLIST"/>
      <sheetName val="LIMA-CANTA"/>
      <sheetName val="Prime"/>
      <sheetName val="Ppto_con_Detalle"/>
      <sheetName val="BDATOS"/>
      <sheetName val="INST"/>
      <sheetName val="Cashflow Analysis"/>
      <sheetName val="Currencies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lista"/>
      <sheetName val="Avance Detallado"/>
    </sheetNames>
    <sheetDataSet>
      <sheetData sheetId="0"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</sheetData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UESTO"/>
      <sheetName val="LINEAS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1.2.1 RENDIMIENTO"/>
      <sheetName val="Datos de Entrada"/>
      <sheetName val="FORMA-SE2"/>
      <sheetName val="Plani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Hoja79"/>
      <sheetName val="3. Manpower"/>
      <sheetName val="Resumen-RS"/>
      <sheetName val="CC"/>
      <sheetName val="DATOS DE CAMPO"/>
      <sheetName val="P-A-D"/>
      <sheetName val="Matriz"/>
      <sheetName val="LIMA-CANTA"/>
      <sheetName val="JORNADAS TRABAJO"/>
      <sheetName val="ESTATUS"/>
      <sheetName val="C-WATT"/>
      <sheetName val="YTD Comments"/>
      <sheetName val="FlujoTJ"/>
      <sheetName val="EVAL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Tipo de Cambio"/>
      <sheetName val="DATOS TECNICOS SE SANTUARIO"/>
      <sheetName val="PROC MANT LT 1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BasE"/>
      <sheetName val="fp"/>
      <sheetName val="ARRS"/>
      <sheetName val="OBRAS CIVILE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HIDRANDINA"/>
      <sheetName val="FORMA-LS3"/>
      <sheetName val="FORMA-LS1-LS2"/>
      <sheetName val="FORMA- RE1"/>
      <sheetName val="FORMA-RL1"/>
      <sheetName val="FORMA-ST1"/>
      <sheetName val="Curva S diaria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"/>
      <sheetName val="INC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Control de Facturacion y Pagos"/>
      <sheetName val="Comparativo Valorizaciones"/>
      <sheetName val="Presupuesto "/>
      <sheetName val="Calendario Valorizado (2)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PROG"/>
      <sheetName val="BASES"/>
      <sheetName val="18O"/>
      <sheetName val="Model"/>
    </sheetNames>
    <sheetDataSet>
      <sheetData sheetId="0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>
        <row r="287">
          <cell r="B287">
            <v>0</v>
          </cell>
        </row>
      </sheetData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287">
          <cell r="B287">
            <v>0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>
        <row r="287">
          <cell r="B287">
            <v>0</v>
          </cell>
        </row>
      </sheetData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>
        <row r="287">
          <cell r="B287">
            <v>0</v>
          </cell>
        </row>
      </sheetData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4DEB8-FE44-4AF2-B8AD-B56A7139E56E}">
  <sheetPr>
    <tabColor rgb="FF99FF99"/>
  </sheetPr>
  <dimension ref="C3:J20"/>
  <sheetViews>
    <sheetView topLeftCell="B1" zoomScaleNormal="100" workbookViewId="0">
      <selection activeCell="E20" sqref="E20"/>
    </sheetView>
  </sheetViews>
  <sheetFormatPr baseColWidth="10" defaultColWidth="10.7265625" defaultRowHeight="14.5" x14ac:dyDescent="0.35"/>
  <cols>
    <col min="3" max="3" width="24.81640625" customWidth="1"/>
    <col min="5" max="5" width="16.7265625" customWidth="1"/>
    <col min="7" max="7" width="23.1796875" customWidth="1"/>
    <col min="8" max="9" width="24.26953125" customWidth="1"/>
    <col min="10" max="10" width="25.453125" customWidth="1"/>
    <col min="11" max="11" width="23.7265625" customWidth="1"/>
  </cols>
  <sheetData>
    <row r="3" spans="3:10" ht="15" thickBot="1" x14ac:dyDescent="0.4">
      <c r="E3" t="s">
        <v>510</v>
      </c>
      <c r="G3" s="133">
        <f>'RONDA 1'!H307</f>
        <v>23226109.546066329</v>
      </c>
      <c r="H3" s="133">
        <v>28421139.016364068</v>
      </c>
      <c r="I3" s="133">
        <v>28544092.06255151</v>
      </c>
      <c r="J3" s="133">
        <v>38650759.986952789</v>
      </c>
    </row>
    <row r="4" spans="3:10" ht="16" thickBot="1" x14ac:dyDescent="0.4">
      <c r="C4" s="139" t="s">
        <v>504</v>
      </c>
      <c r="D4" s="140"/>
      <c r="E4" s="154">
        <v>376158.85</v>
      </c>
      <c r="F4" s="141"/>
    </row>
    <row r="5" spans="3:10" ht="16" thickBot="1" x14ac:dyDescent="0.4">
      <c r="C5" s="155" t="s">
        <v>501</v>
      </c>
      <c r="D5" s="156"/>
      <c r="E5" s="157">
        <f>G7-G3</f>
        <v>6305471.095083952</v>
      </c>
      <c r="F5" s="158"/>
      <c r="G5" s="153" t="s">
        <v>496</v>
      </c>
      <c r="H5" s="126" t="s">
        <v>500</v>
      </c>
      <c r="I5" s="126" t="s">
        <v>502</v>
      </c>
      <c r="J5" s="126" t="s">
        <v>503</v>
      </c>
    </row>
    <row r="6" spans="3:10" ht="15" thickBot="1" x14ac:dyDescent="0.4">
      <c r="C6" s="139"/>
      <c r="D6" s="140"/>
      <c r="E6" s="140"/>
      <c r="F6" s="141"/>
    </row>
    <row r="7" spans="3:10" ht="15.5" x14ac:dyDescent="0.35">
      <c r="C7" s="239" t="s">
        <v>505</v>
      </c>
      <c r="D7" s="240"/>
      <c r="E7" s="240"/>
      <c r="F7" s="142">
        <v>29531580.641150281</v>
      </c>
      <c r="G7" s="134">
        <v>29531580.641150281</v>
      </c>
      <c r="H7" s="121">
        <f>H3+E5</f>
        <v>34726610.11144802</v>
      </c>
      <c r="I7" s="116">
        <f>I3+E5</f>
        <v>34849563.157635465</v>
      </c>
      <c r="J7" s="116">
        <f>J3+E5</f>
        <v>44956231.082036741</v>
      </c>
    </row>
    <row r="8" spans="3:10" ht="15.5" x14ac:dyDescent="0.35">
      <c r="C8" s="143"/>
      <c r="D8" s="236" t="s">
        <v>490</v>
      </c>
      <c r="E8" s="236"/>
      <c r="F8" s="144"/>
      <c r="G8" s="135">
        <v>5663424.5700000012</v>
      </c>
      <c r="H8" s="117">
        <f>6375495.6+E4</f>
        <v>6751654.4499999993</v>
      </c>
      <c r="I8" s="117">
        <f>6572275.41+E4</f>
        <v>6948434.2599999998</v>
      </c>
      <c r="J8" s="117">
        <f>11198454.19+E4</f>
        <v>11574613.039999999</v>
      </c>
    </row>
    <row r="9" spans="3:10" ht="15.5" x14ac:dyDescent="0.35">
      <c r="C9" s="143"/>
      <c r="D9" s="236" t="s">
        <v>491</v>
      </c>
      <c r="E9" s="236"/>
      <c r="F9" s="145">
        <v>0.1</v>
      </c>
      <c r="G9" s="135">
        <v>2953158.0641150284</v>
      </c>
      <c r="H9" s="117">
        <f>F9*H7</f>
        <v>3472661.011144802</v>
      </c>
      <c r="I9" s="117">
        <f>F9*I7</f>
        <v>3484956.3157635466</v>
      </c>
      <c r="J9" s="117">
        <f>F9*J7</f>
        <v>4495623.1082036747</v>
      </c>
    </row>
    <row r="10" spans="3:10" ht="15.5" x14ac:dyDescent="0.35">
      <c r="C10" s="146"/>
      <c r="D10" s="241" t="s">
        <v>492</v>
      </c>
      <c r="E10" s="241"/>
      <c r="F10" s="147"/>
      <c r="G10" s="136">
        <f>SUM(G7:G9)</f>
        <v>38148163.275265306</v>
      </c>
      <c r="H10" s="122">
        <f>SUM(H7:H9)</f>
        <v>44950925.572592825</v>
      </c>
      <c r="I10" s="118">
        <f>SUM(I7:I9)</f>
        <v>45282953.733399011</v>
      </c>
      <c r="J10" s="118">
        <f>SUM(J7:J9)</f>
        <v>61026467.230240412</v>
      </c>
    </row>
    <row r="11" spans="3:10" ht="15.5" x14ac:dyDescent="0.35">
      <c r="C11" s="143"/>
      <c r="D11" s="236" t="s">
        <v>497</v>
      </c>
      <c r="E11" s="236"/>
      <c r="F11" s="144">
        <v>9.2499999999999999E-2</v>
      </c>
      <c r="G11" s="135">
        <f>F11*G10</f>
        <v>3528705.1029620408</v>
      </c>
      <c r="H11" s="117">
        <f>F11*H10</f>
        <v>4157960.6154648364</v>
      </c>
      <c r="I11" s="117">
        <f>F11*I10</f>
        <v>4188673.2203394086</v>
      </c>
      <c r="J11" s="117">
        <f>F11*J10</f>
        <v>5644948.2187972376</v>
      </c>
    </row>
    <row r="12" spans="3:10" ht="15.5" x14ac:dyDescent="0.35">
      <c r="C12" s="146"/>
      <c r="D12" s="241" t="s">
        <v>493</v>
      </c>
      <c r="E12" s="241"/>
      <c r="F12" s="147"/>
      <c r="G12" s="136">
        <f>SUM(G10:G11)</f>
        <v>41676868.378227346</v>
      </c>
      <c r="H12" s="122">
        <f>SUM(H10:H11)</f>
        <v>49108886.188057661</v>
      </c>
      <c r="I12" s="118">
        <f>SUM(I10:I11)</f>
        <v>49471626.953738421</v>
      </c>
      <c r="J12" s="118">
        <f>SUM(J10:J11)</f>
        <v>66671415.449037649</v>
      </c>
    </row>
    <row r="13" spans="3:10" ht="15.5" x14ac:dyDescent="0.35">
      <c r="C13" s="143"/>
      <c r="D13" s="236" t="s">
        <v>494</v>
      </c>
      <c r="E13" s="236"/>
      <c r="F13" s="145">
        <v>0.18</v>
      </c>
      <c r="G13" s="135">
        <f>F13*G12</f>
        <v>7501836.3080809219</v>
      </c>
      <c r="H13" s="117">
        <f>F13*H12</f>
        <v>8839599.5138503779</v>
      </c>
      <c r="I13" s="117">
        <f>F13*I12</f>
        <v>8904892.8516729157</v>
      </c>
      <c r="J13" s="117">
        <f>F13*J12</f>
        <v>12000854.780826777</v>
      </c>
    </row>
    <row r="14" spans="3:10" ht="15.5" x14ac:dyDescent="0.35">
      <c r="C14" s="237" t="s">
        <v>495</v>
      </c>
      <c r="D14" s="238"/>
      <c r="E14" s="238"/>
      <c r="F14" s="148"/>
      <c r="G14" s="137">
        <f>SUM(G12:G13)</f>
        <v>49178704.686308265</v>
      </c>
      <c r="H14" s="119">
        <f>SUM(H12:H13)</f>
        <v>57948485.701908037</v>
      </c>
      <c r="I14" s="119">
        <f>SUM(I12:I13)</f>
        <v>58376519.805411339</v>
      </c>
      <c r="J14" s="119">
        <f>SUM(J12:J13)</f>
        <v>78672270.229864419</v>
      </c>
    </row>
    <row r="15" spans="3:10" ht="15.5" x14ac:dyDescent="0.35">
      <c r="C15" s="234" t="s">
        <v>498</v>
      </c>
      <c r="D15" s="235"/>
      <c r="E15" s="235"/>
      <c r="F15" s="148"/>
      <c r="G15" s="137">
        <v>4009507.19</v>
      </c>
      <c r="H15" s="119">
        <v>4009508.19</v>
      </c>
      <c r="I15" s="119">
        <v>4009510.19</v>
      </c>
      <c r="J15" s="119">
        <v>4009509.19</v>
      </c>
    </row>
    <row r="16" spans="3:10" ht="16" thickBot="1" x14ac:dyDescent="0.4">
      <c r="C16" s="149" t="s">
        <v>499</v>
      </c>
      <c r="D16" s="150"/>
      <c r="E16" s="151"/>
      <c r="F16" s="152"/>
      <c r="G16" s="138">
        <f>SUM(G14:G15)</f>
        <v>53188211.876308262</v>
      </c>
      <c r="H16" s="119">
        <f>SUM(H14:H15)</f>
        <v>61957993.891908035</v>
      </c>
      <c r="I16" s="120">
        <f>SUM(I14:I15)</f>
        <v>62386029.995411336</v>
      </c>
      <c r="J16" s="120">
        <f>SUM(J14:J15)</f>
        <v>82681779.419864416</v>
      </c>
    </row>
    <row r="17" spans="8:10" ht="15" thickBot="1" x14ac:dyDescent="0.4"/>
    <row r="18" spans="8:10" ht="15" thickBot="1" x14ac:dyDescent="0.4">
      <c r="H18" s="123">
        <f>H16/G16</f>
        <v>1.1648820613859763</v>
      </c>
      <c r="I18" s="124">
        <f>I16/G16</f>
        <v>1.1729296359970334</v>
      </c>
      <c r="J18" s="125">
        <f>J16/G16</f>
        <v>1.5545132371087198</v>
      </c>
    </row>
    <row r="20" spans="8:10" x14ac:dyDescent="0.35">
      <c r="H20" s="128"/>
      <c r="I20" s="128"/>
      <c r="J20" s="128"/>
    </row>
  </sheetData>
  <mergeCells count="9">
    <mergeCell ref="C15:E15"/>
    <mergeCell ref="D13:E13"/>
    <mergeCell ref="C14:E14"/>
    <mergeCell ref="C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22EF0-23E3-421D-9B60-9DE1828AF114}">
  <sheetPr>
    <tabColor rgb="FFFF0000"/>
    <pageSetUpPr fitToPage="1"/>
  </sheetPr>
  <dimension ref="B1:K398"/>
  <sheetViews>
    <sheetView showGridLines="0" topLeftCell="E303" zoomScale="145" zoomScaleNormal="145" zoomScaleSheetLayoutView="100" workbookViewId="0">
      <selection activeCell="H314" sqref="H314"/>
    </sheetView>
  </sheetViews>
  <sheetFormatPr baseColWidth="10" defaultColWidth="8.81640625" defaultRowHeight="15.5" x14ac:dyDescent="0.35"/>
  <cols>
    <col min="1" max="1" width="8.81640625" style="1"/>
    <col min="2" max="2" width="16.26953125" style="11" customWidth="1"/>
    <col min="3" max="3" width="60.7265625" style="6" customWidth="1"/>
    <col min="4" max="4" width="8.453125" style="3" customWidth="1"/>
    <col min="5" max="5" width="16.453125" style="7" bestFit="1" customWidth="1"/>
    <col min="6" max="6" width="15.26953125" style="7" customWidth="1"/>
    <col min="7" max="7" width="16.7265625" style="7" bestFit="1" customWidth="1"/>
    <col min="8" max="8" width="20" style="1" bestFit="1" customWidth="1"/>
    <col min="9" max="9" width="20" style="1" customWidth="1"/>
    <col min="10" max="10" width="16.453125" style="1" customWidth="1"/>
    <col min="11" max="11" width="17.26953125" style="1" customWidth="1"/>
    <col min="12" max="16384" width="8.81640625" style="1"/>
  </cols>
  <sheetData>
    <row r="1" spans="2:8" x14ac:dyDescent="0.35">
      <c r="B1" s="246" t="str">
        <f>+UPPER(CONCATENATE("Presupuesto - Defensas Ribereñas Río Lacramarca ",[40]Consideraciones!$D$41))</f>
        <v>PRESUPUESTO - DEFENSAS RIBEREÑAS RÍO LACRAMARCA SUB PROYECTO A3</v>
      </c>
      <c r="C1" s="246"/>
      <c r="D1" s="246"/>
      <c r="E1" s="246"/>
      <c r="F1" s="246"/>
      <c r="G1" s="246"/>
      <c r="H1" s="246"/>
    </row>
    <row r="2" spans="2:8" x14ac:dyDescent="0.35">
      <c r="B2" s="246"/>
      <c r="C2" s="246"/>
      <c r="D2" s="246"/>
      <c r="E2" s="246"/>
      <c r="F2" s="246"/>
      <c r="G2" s="246"/>
      <c r="H2" s="246"/>
    </row>
    <row r="3" spans="2:8" x14ac:dyDescent="0.35">
      <c r="B3" s="5"/>
    </row>
    <row r="4" spans="2:8" x14ac:dyDescent="0.35">
      <c r="B4" s="8" t="s">
        <v>0</v>
      </c>
      <c r="C4" s="242" t="s">
        <v>1</v>
      </c>
      <c r="D4" s="242"/>
      <c r="E4" s="242"/>
      <c r="F4" s="242"/>
    </row>
    <row r="5" spans="2:8" x14ac:dyDescent="0.35">
      <c r="B5" s="8" t="s">
        <v>2</v>
      </c>
      <c r="C5" s="242" t="str">
        <f>+NOMBRE_P</f>
        <v>Sub Proyecto A3</v>
      </c>
      <c r="D5" s="242"/>
      <c r="E5" s="242"/>
      <c r="F5" s="242"/>
    </row>
    <row r="6" spans="2:8" x14ac:dyDescent="0.35">
      <c r="B6" s="8" t="s">
        <v>3</v>
      </c>
      <c r="C6" s="242" t="s">
        <v>511</v>
      </c>
      <c r="D6" s="242"/>
      <c r="E6" s="242"/>
      <c r="F6" s="242"/>
    </row>
    <row r="7" spans="2:8" x14ac:dyDescent="0.35">
      <c r="B7" s="8"/>
      <c r="C7" s="10"/>
      <c r="D7" s="9"/>
      <c r="E7" s="9"/>
      <c r="F7" s="9"/>
    </row>
    <row r="9" spans="2:8" ht="31" x14ac:dyDescent="0.35">
      <c r="B9" s="12" t="s">
        <v>4</v>
      </c>
      <c r="C9" s="12" t="s">
        <v>5</v>
      </c>
      <c r="D9" s="12" t="s">
        <v>6</v>
      </c>
      <c r="E9" s="13" t="s">
        <v>7</v>
      </c>
      <c r="F9" s="13" t="s">
        <v>8</v>
      </c>
      <c r="G9" s="13" t="s">
        <v>9</v>
      </c>
      <c r="H9" s="13" t="s">
        <v>10</v>
      </c>
    </row>
    <row r="10" spans="2:8" x14ac:dyDescent="0.35">
      <c r="B10" s="14" t="s">
        <v>11</v>
      </c>
      <c r="C10" s="15" t="s">
        <v>12</v>
      </c>
      <c r="D10" s="16"/>
      <c r="E10" s="17"/>
      <c r="F10" s="17"/>
      <c r="G10" s="17"/>
      <c r="H10" s="18"/>
    </row>
    <row r="11" spans="2:8" s="24" customFormat="1" x14ac:dyDescent="0.35">
      <c r="B11" s="19" t="s">
        <v>13</v>
      </c>
      <c r="C11" s="20" t="s">
        <v>14</v>
      </c>
      <c r="D11" s="21"/>
      <c r="E11" s="22"/>
      <c r="F11" s="22"/>
      <c r="G11" s="22"/>
      <c r="H11" s="23">
        <f>SUM(G12:G14)</f>
        <v>1232398.4103027033</v>
      </c>
    </row>
    <row r="12" spans="2:8" x14ac:dyDescent="0.35">
      <c r="B12" s="25" t="s">
        <v>15</v>
      </c>
      <c r="C12" s="26" t="s">
        <v>16</v>
      </c>
      <c r="D12" s="27" t="s">
        <v>17</v>
      </c>
      <c r="E12" s="28">
        <v>1</v>
      </c>
      <c r="F12" s="28">
        <v>1654.9032542372879</v>
      </c>
      <c r="G12" s="28">
        <f>+F12*E12</f>
        <v>1654.9032542372879</v>
      </c>
      <c r="H12" s="29"/>
    </row>
    <row r="13" spans="2:8" x14ac:dyDescent="0.35">
      <c r="B13" s="30" t="s">
        <v>18</v>
      </c>
      <c r="C13" s="31" t="s">
        <v>19</v>
      </c>
      <c r="D13" s="32" t="s">
        <v>20</v>
      </c>
      <c r="E13" s="33">
        <v>1</v>
      </c>
      <c r="F13" s="34">
        <v>356426.34</v>
      </c>
      <c r="G13" s="34">
        <f t="shared" ref="G13:G14" si="0">+F13*E13</f>
        <v>356426.34</v>
      </c>
      <c r="H13" s="35"/>
    </row>
    <row r="14" spans="2:8" x14ac:dyDescent="0.35">
      <c r="B14" s="36" t="s">
        <v>21</v>
      </c>
      <c r="C14" s="37" t="s">
        <v>22</v>
      </c>
      <c r="D14" s="38" t="s">
        <v>23</v>
      </c>
      <c r="E14" s="39">
        <v>7.166666666666667</v>
      </c>
      <c r="F14" s="40">
        <v>121997.74423932082</v>
      </c>
      <c r="G14" s="40">
        <f t="shared" si="0"/>
        <v>874317.16704846593</v>
      </c>
      <c r="H14" s="41"/>
    </row>
    <row r="15" spans="2:8" x14ac:dyDescent="0.35">
      <c r="B15" s="42" t="s">
        <v>24</v>
      </c>
      <c r="C15" s="20" t="s">
        <v>25</v>
      </c>
      <c r="D15" s="21"/>
      <c r="E15" s="43"/>
      <c r="F15" s="43"/>
      <c r="G15" s="43"/>
      <c r="H15" s="23">
        <f>SUM(G16:G17)</f>
        <v>1017279.2232405299</v>
      </c>
    </row>
    <row r="16" spans="2:8" x14ac:dyDescent="0.35">
      <c r="B16" s="25" t="s">
        <v>26</v>
      </c>
      <c r="C16" s="26" t="s">
        <v>27</v>
      </c>
      <c r="D16" s="27" t="s">
        <v>20</v>
      </c>
      <c r="E16" s="44">
        <v>1</v>
      </c>
      <c r="F16" s="28">
        <v>565588.07369696954</v>
      </c>
      <c r="G16" s="28">
        <f t="shared" ref="G16:G17" si="1">+F16*E16</f>
        <v>565588.07369696954</v>
      </c>
      <c r="H16" s="29"/>
    </row>
    <row r="17" spans="2:8" x14ac:dyDescent="0.35">
      <c r="B17" s="36" t="s">
        <v>28</v>
      </c>
      <c r="C17" s="37" t="s">
        <v>29</v>
      </c>
      <c r="D17" s="38" t="s">
        <v>23</v>
      </c>
      <c r="E17" s="39">
        <v>6.8666666666666663</v>
      </c>
      <c r="F17" s="40">
        <v>65780.264496635005</v>
      </c>
      <c r="G17" s="40">
        <f t="shared" si="1"/>
        <v>451691.14954356034</v>
      </c>
      <c r="H17" s="41"/>
    </row>
    <row r="18" spans="2:8" x14ac:dyDescent="0.35">
      <c r="B18" s="45" t="s">
        <v>30</v>
      </c>
      <c r="C18" s="46" t="s">
        <v>31</v>
      </c>
      <c r="D18" s="47"/>
      <c r="E18" s="48"/>
      <c r="F18" s="43"/>
      <c r="G18" s="43"/>
      <c r="H18" s="23">
        <f>SUM(G19:G30)</f>
        <v>233769.93730357193</v>
      </c>
    </row>
    <row r="19" spans="2:8" x14ac:dyDescent="0.35">
      <c r="B19" s="49" t="s">
        <v>32</v>
      </c>
      <c r="C19" s="50" t="s">
        <v>33</v>
      </c>
      <c r="D19" s="47"/>
      <c r="E19" s="43"/>
      <c r="F19" s="22"/>
      <c r="G19" s="22"/>
      <c r="H19" s="23"/>
    </row>
    <row r="20" spans="2:8" x14ac:dyDescent="0.35">
      <c r="B20" s="51" t="s">
        <v>34</v>
      </c>
      <c r="C20" s="26" t="s">
        <v>35</v>
      </c>
      <c r="D20" s="27" t="s">
        <v>36</v>
      </c>
      <c r="E20" s="28">
        <v>933</v>
      </c>
      <c r="F20" s="28">
        <v>3.1078259995356392</v>
      </c>
      <c r="G20" s="28">
        <f t="shared" ref="G20:G21" si="2">+F20*E20</f>
        <v>2899.6016575667513</v>
      </c>
      <c r="H20" s="52"/>
    </row>
    <row r="21" spans="2:8" x14ac:dyDescent="0.35">
      <c r="B21" s="53" t="s">
        <v>37</v>
      </c>
      <c r="C21" s="37" t="s">
        <v>38</v>
      </c>
      <c r="D21" s="38" t="s">
        <v>39</v>
      </c>
      <c r="E21" s="40">
        <v>4.6100000000000003</v>
      </c>
      <c r="F21" s="40">
        <v>46907.087351782306</v>
      </c>
      <c r="G21" s="40">
        <f t="shared" si="2"/>
        <v>216241.67269171643</v>
      </c>
      <c r="H21" s="54"/>
    </row>
    <row r="22" spans="2:8" x14ac:dyDescent="0.35">
      <c r="B22" s="49" t="s">
        <v>40</v>
      </c>
      <c r="C22" s="50" t="s">
        <v>41</v>
      </c>
      <c r="D22" s="47"/>
      <c r="E22" s="43"/>
      <c r="F22" s="43"/>
      <c r="G22" s="43"/>
      <c r="H22" s="23"/>
    </row>
    <row r="23" spans="2:8" x14ac:dyDescent="0.35">
      <c r="B23" s="51" t="s">
        <v>44</v>
      </c>
      <c r="C23" s="26" t="s">
        <v>45</v>
      </c>
      <c r="D23" s="27" t="s">
        <v>46</v>
      </c>
      <c r="E23" s="28">
        <v>5.6</v>
      </c>
      <c r="F23" s="28">
        <v>156.76205911424984</v>
      </c>
      <c r="G23" s="28">
        <f t="shared" ref="G23:G27" si="3">+F23*E23</f>
        <v>877.86753103979902</v>
      </c>
      <c r="H23" s="52"/>
    </row>
    <row r="24" spans="2:8" x14ac:dyDescent="0.35">
      <c r="B24" s="55" t="s">
        <v>48</v>
      </c>
      <c r="C24" s="31" t="s">
        <v>49</v>
      </c>
      <c r="D24" s="32" t="s">
        <v>50</v>
      </c>
      <c r="E24" s="34">
        <v>5</v>
      </c>
      <c r="F24" s="34">
        <v>421.50351682360508</v>
      </c>
      <c r="G24" s="34">
        <f t="shared" si="3"/>
        <v>2107.5175841180253</v>
      </c>
      <c r="H24" s="56"/>
    </row>
    <row r="25" spans="2:8" x14ac:dyDescent="0.35">
      <c r="B25" s="55" t="s">
        <v>52</v>
      </c>
      <c r="C25" s="31" t="s">
        <v>53</v>
      </c>
      <c r="D25" s="32" t="s">
        <v>50</v>
      </c>
      <c r="E25" s="34">
        <v>5</v>
      </c>
      <c r="F25" s="34">
        <v>740.82540164549653</v>
      </c>
      <c r="G25" s="34">
        <f t="shared" si="3"/>
        <v>3704.1270082274827</v>
      </c>
      <c r="H25" s="56"/>
    </row>
    <row r="26" spans="2:8" ht="31" x14ac:dyDescent="0.35">
      <c r="B26" s="55" t="s">
        <v>55</v>
      </c>
      <c r="C26" s="31" t="s">
        <v>56</v>
      </c>
      <c r="D26" s="32" t="s">
        <v>17</v>
      </c>
      <c r="E26" s="34">
        <v>7</v>
      </c>
      <c r="F26" s="34">
        <v>430.50865968567109</v>
      </c>
      <c r="G26" s="34">
        <f t="shared" si="3"/>
        <v>3013.5606177996979</v>
      </c>
      <c r="H26" s="56"/>
    </row>
    <row r="27" spans="2:8" ht="31" x14ac:dyDescent="0.35">
      <c r="B27" s="53" t="s">
        <v>57</v>
      </c>
      <c r="C27" s="37" t="s">
        <v>58</v>
      </c>
      <c r="D27" s="38" t="s">
        <v>17</v>
      </c>
      <c r="E27" s="40">
        <v>5</v>
      </c>
      <c r="F27" s="40">
        <v>505.00627494632886</v>
      </c>
      <c r="G27" s="40">
        <f t="shared" si="3"/>
        <v>2525.0313747316441</v>
      </c>
      <c r="H27" s="54"/>
    </row>
    <row r="28" spans="2:8" x14ac:dyDescent="0.35">
      <c r="B28" s="49" t="s">
        <v>59</v>
      </c>
      <c r="C28" s="50" t="s">
        <v>60</v>
      </c>
      <c r="D28" s="47"/>
      <c r="E28" s="43"/>
      <c r="F28" s="43"/>
      <c r="G28" s="43"/>
      <c r="H28" s="23"/>
    </row>
    <row r="29" spans="2:8" x14ac:dyDescent="0.35">
      <c r="B29" s="51" t="s">
        <v>61</v>
      </c>
      <c r="C29" s="26" t="s">
        <v>62</v>
      </c>
      <c r="D29" s="27" t="s">
        <v>46</v>
      </c>
      <c r="E29" s="28">
        <v>3.0164</v>
      </c>
      <c r="F29" s="28">
        <v>298.48547236660278</v>
      </c>
      <c r="G29" s="28">
        <f t="shared" ref="G29:G30" si="4">+F29*E29</f>
        <v>900.35157884662055</v>
      </c>
      <c r="H29" s="52"/>
    </row>
    <row r="30" spans="2:8" x14ac:dyDescent="0.35">
      <c r="B30" s="53" t="s">
        <v>63</v>
      </c>
      <c r="C30" s="37" t="s">
        <v>64</v>
      </c>
      <c r="D30" s="38" t="s">
        <v>36</v>
      </c>
      <c r="E30" s="40">
        <v>21.176000000000002</v>
      </c>
      <c r="F30" s="40">
        <v>70.844694915254237</v>
      </c>
      <c r="G30" s="40">
        <f t="shared" si="4"/>
        <v>1500.207259525424</v>
      </c>
      <c r="H30" s="54"/>
    </row>
    <row r="31" spans="2:8" x14ac:dyDescent="0.35">
      <c r="B31" s="45" t="s">
        <v>65</v>
      </c>
      <c r="C31" s="46" t="s">
        <v>66</v>
      </c>
      <c r="D31" s="47"/>
      <c r="E31" s="43"/>
      <c r="F31" s="43"/>
      <c r="G31" s="43"/>
      <c r="H31" s="23">
        <f>SUM(G32:G35)</f>
        <v>1516458.679212993</v>
      </c>
    </row>
    <row r="32" spans="2:8" x14ac:dyDescent="0.35">
      <c r="B32" s="51" t="s">
        <v>67</v>
      </c>
      <c r="C32" s="26" t="s">
        <v>68</v>
      </c>
      <c r="D32" s="27" t="s">
        <v>36</v>
      </c>
      <c r="E32" s="28">
        <v>304613</v>
      </c>
      <c r="F32" s="28">
        <v>0.8931672552416825</v>
      </c>
      <c r="G32" s="28">
        <f t="shared" ref="G32:G35" si="5">+F32*E32</f>
        <v>272070.35712093464</v>
      </c>
      <c r="H32" s="52"/>
    </row>
    <row r="33" spans="2:8" ht="31" x14ac:dyDescent="0.35">
      <c r="B33" s="55" t="s">
        <v>69</v>
      </c>
      <c r="C33" s="31" t="s">
        <v>70</v>
      </c>
      <c r="D33" s="32" t="s">
        <v>46</v>
      </c>
      <c r="E33" s="34">
        <v>116188.11144999997</v>
      </c>
      <c r="F33" s="34">
        <v>6.818323454463278</v>
      </c>
      <c r="G33" s="34">
        <f t="shared" si="5"/>
        <v>792208.12542932818</v>
      </c>
      <c r="H33" s="56"/>
    </row>
    <row r="34" spans="2:8" x14ac:dyDescent="0.35">
      <c r="B34" s="55" t="s">
        <v>71</v>
      </c>
      <c r="C34" s="31" t="s">
        <v>72</v>
      </c>
      <c r="D34" s="32" t="s">
        <v>46</v>
      </c>
      <c r="E34" s="34">
        <v>57167</v>
      </c>
      <c r="F34" s="34">
        <v>4.4621504095417457</v>
      </c>
      <c r="G34" s="34">
        <f t="shared" si="5"/>
        <v>255087.75246227297</v>
      </c>
      <c r="H34" s="56"/>
    </row>
    <row r="35" spans="2:8" x14ac:dyDescent="0.35">
      <c r="B35" s="53" t="s">
        <v>73</v>
      </c>
      <c r="C35" s="37" t="s">
        <v>74</v>
      </c>
      <c r="D35" s="38" t="s">
        <v>46</v>
      </c>
      <c r="E35" s="40">
        <v>57377</v>
      </c>
      <c r="F35" s="40">
        <v>3.4350426861016956</v>
      </c>
      <c r="G35" s="40">
        <f t="shared" si="5"/>
        <v>197092.44420045699</v>
      </c>
      <c r="H35" s="54"/>
    </row>
    <row r="36" spans="2:8" s="24" customFormat="1" x14ac:dyDescent="0.35">
      <c r="B36" s="45" t="s">
        <v>75</v>
      </c>
      <c r="C36" s="57" t="s">
        <v>76</v>
      </c>
      <c r="D36" s="58"/>
      <c r="E36" s="59"/>
      <c r="F36" s="59"/>
      <c r="G36" s="59"/>
      <c r="H36" s="23">
        <f>SUM(G38:G86)</f>
        <v>6753762.371428689</v>
      </c>
    </row>
    <row r="37" spans="2:8" x14ac:dyDescent="0.35">
      <c r="B37" s="49" t="s">
        <v>77</v>
      </c>
      <c r="C37" s="60" t="s">
        <v>78</v>
      </c>
      <c r="D37" s="58"/>
      <c r="E37" s="48"/>
      <c r="F37" s="48"/>
      <c r="G37" s="48"/>
      <c r="H37" s="61"/>
    </row>
    <row r="38" spans="2:8" x14ac:dyDescent="0.35">
      <c r="B38" s="62" t="s">
        <v>79</v>
      </c>
      <c r="C38" s="63" t="s">
        <v>80</v>
      </c>
      <c r="D38" s="64" t="s">
        <v>46</v>
      </c>
      <c r="E38" s="44">
        <v>6167.1740000000009</v>
      </c>
      <c r="F38" s="28">
        <v>6.1578064747501093</v>
      </c>
      <c r="G38" s="28">
        <f t="shared" ref="G38:G46" si="6">+F38*E38</f>
        <v>37976.263988110535</v>
      </c>
      <c r="H38" s="29"/>
    </row>
    <row r="39" spans="2:8" x14ac:dyDescent="0.35">
      <c r="B39" s="65" t="s">
        <v>81</v>
      </c>
      <c r="C39" s="66" t="s">
        <v>82</v>
      </c>
      <c r="D39" s="67" t="s">
        <v>46</v>
      </c>
      <c r="E39" s="33">
        <v>2325.0150000000003</v>
      </c>
      <c r="F39" s="34">
        <v>6.3745005850596366</v>
      </c>
      <c r="G39" s="34">
        <f t="shared" si="6"/>
        <v>14820.809477772433</v>
      </c>
      <c r="H39" s="35"/>
    </row>
    <row r="40" spans="2:8" x14ac:dyDescent="0.35">
      <c r="B40" s="65" t="s">
        <v>83</v>
      </c>
      <c r="C40" s="66" t="s">
        <v>84</v>
      </c>
      <c r="D40" s="67" t="s">
        <v>36</v>
      </c>
      <c r="E40" s="33">
        <v>11192.096767287247</v>
      </c>
      <c r="F40" s="34">
        <v>1.5186169737099813</v>
      </c>
      <c r="G40" s="34">
        <f t="shared" si="6"/>
        <v>16996.508122207022</v>
      </c>
      <c r="H40" s="35"/>
    </row>
    <row r="41" spans="2:8" ht="31" x14ac:dyDescent="0.35">
      <c r="B41" s="65" t="s">
        <v>85</v>
      </c>
      <c r="C41" s="66" t="s">
        <v>86</v>
      </c>
      <c r="D41" s="67" t="s">
        <v>46</v>
      </c>
      <c r="E41" s="33">
        <v>1639.2</v>
      </c>
      <c r="F41" s="34">
        <v>33.936457047175374</v>
      </c>
      <c r="G41" s="34">
        <f t="shared" si="6"/>
        <v>55628.640391729874</v>
      </c>
      <c r="H41" s="35"/>
    </row>
    <row r="42" spans="2:8" ht="31" x14ac:dyDescent="0.35">
      <c r="B42" s="65" t="s">
        <v>87</v>
      </c>
      <c r="C42" s="66" t="s">
        <v>88</v>
      </c>
      <c r="D42" s="67" t="s">
        <v>46</v>
      </c>
      <c r="E42" s="33">
        <v>999.64280000000053</v>
      </c>
      <c r="F42" s="34">
        <v>35.115591348147987</v>
      </c>
      <c r="G42" s="34">
        <f t="shared" si="6"/>
        <v>35103.048058918444</v>
      </c>
      <c r="H42" s="35"/>
    </row>
    <row r="43" spans="2:8" x14ac:dyDescent="0.35">
      <c r="B43" s="65" t="s">
        <v>89</v>
      </c>
      <c r="C43" s="66" t="s">
        <v>90</v>
      </c>
      <c r="D43" s="67" t="s">
        <v>36</v>
      </c>
      <c r="E43" s="33">
        <v>5381.8120399999952</v>
      </c>
      <c r="F43" s="34">
        <v>11.445112</v>
      </c>
      <c r="G43" s="34">
        <f t="shared" si="6"/>
        <v>61595.441560748426</v>
      </c>
      <c r="H43" s="35"/>
    </row>
    <row r="44" spans="2:8" x14ac:dyDescent="0.35">
      <c r="B44" s="65" t="s">
        <v>91</v>
      </c>
      <c r="C44" s="114" t="s">
        <v>92</v>
      </c>
      <c r="D44" s="67" t="s">
        <v>46</v>
      </c>
      <c r="E44" s="33">
        <v>2325.0150000000003</v>
      </c>
      <c r="F44" s="34">
        <v>40.530801698520321</v>
      </c>
      <c r="G44" s="34">
        <f t="shared" si="6"/>
        <v>94234.721911085231</v>
      </c>
      <c r="H44" s="35"/>
    </row>
    <row r="45" spans="2:8" ht="31" x14ac:dyDescent="0.35">
      <c r="B45" s="65" t="s">
        <v>93</v>
      </c>
      <c r="C45" s="114" t="s">
        <v>94</v>
      </c>
      <c r="D45" s="67" t="s">
        <v>46</v>
      </c>
      <c r="E45" s="33">
        <v>3493.3657999999978</v>
      </c>
      <c r="F45" s="34">
        <v>45.728189518267428</v>
      </c>
      <c r="G45" s="34">
        <f t="shared" si="6"/>
        <v>159745.29335903379</v>
      </c>
      <c r="H45" s="35"/>
    </row>
    <row r="46" spans="2:8" x14ac:dyDescent="0.35">
      <c r="B46" s="68" t="s">
        <v>95</v>
      </c>
      <c r="C46" s="69" t="s">
        <v>96</v>
      </c>
      <c r="D46" s="70" t="s">
        <v>36</v>
      </c>
      <c r="E46" s="39">
        <v>2554.0700000000002</v>
      </c>
      <c r="F46" s="40">
        <v>1.5186169737099813</v>
      </c>
      <c r="G46" s="40">
        <f t="shared" si="6"/>
        <v>3878.6540540434521</v>
      </c>
      <c r="H46" s="41"/>
    </row>
    <row r="47" spans="2:8" x14ac:dyDescent="0.35">
      <c r="B47" s="49" t="s">
        <v>97</v>
      </c>
      <c r="C47" s="60" t="s">
        <v>98</v>
      </c>
      <c r="D47" s="58"/>
      <c r="E47" s="48"/>
      <c r="F47" s="48"/>
      <c r="G47" s="48"/>
      <c r="H47" s="61"/>
    </row>
    <row r="48" spans="2:8" x14ac:dyDescent="0.35">
      <c r="B48" s="62" t="s">
        <v>99</v>
      </c>
      <c r="C48" s="63" t="s">
        <v>80</v>
      </c>
      <c r="D48" s="64" t="s">
        <v>46</v>
      </c>
      <c r="E48" s="44">
        <v>53286.001000000004</v>
      </c>
      <c r="F48" s="28">
        <v>6.1578064747501093</v>
      </c>
      <c r="G48" s="28">
        <f t="shared" ref="G48:G56" si="7">+F48*E48</f>
        <v>328124.8819713408</v>
      </c>
      <c r="H48" s="29"/>
    </row>
    <row r="49" spans="2:8" x14ac:dyDescent="0.35">
      <c r="B49" s="65" t="s">
        <v>100</v>
      </c>
      <c r="C49" s="66" t="s">
        <v>82</v>
      </c>
      <c r="D49" s="67" t="s">
        <v>46</v>
      </c>
      <c r="E49" s="33">
        <v>16718.988000000063</v>
      </c>
      <c r="F49" s="34">
        <v>6.3745005850596366</v>
      </c>
      <c r="G49" s="34">
        <f t="shared" si="7"/>
        <v>106575.19878760545</v>
      </c>
      <c r="H49" s="35"/>
    </row>
    <row r="50" spans="2:8" x14ac:dyDescent="0.35">
      <c r="B50" s="65" t="s">
        <v>101</v>
      </c>
      <c r="C50" s="66" t="s">
        <v>84</v>
      </c>
      <c r="D50" s="67" t="s">
        <v>36</v>
      </c>
      <c r="E50" s="33">
        <v>69692.956036232717</v>
      </c>
      <c r="F50" s="34">
        <v>1.5186169737099813</v>
      </c>
      <c r="G50" s="34">
        <f t="shared" si="7"/>
        <v>105836.9059846465</v>
      </c>
      <c r="H50" s="35"/>
    </row>
    <row r="51" spans="2:8" ht="31" x14ac:dyDescent="0.35">
      <c r="B51" s="65" t="s">
        <v>102</v>
      </c>
      <c r="C51" s="66" t="s">
        <v>86</v>
      </c>
      <c r="D51" s="67" t="s">
        <v>46</v>
      </c>
      <c r="E51" s="33">
        <v>6940.886800000002</v>
      </c>
      <c r="F51" s="34">
        <v>33.936457047175374</v>
      </c>
      <c r="G51" s="34">
        <f t="shared" si="7"/>
        <v>235549.10675750661</v>
      </c>
      <c r="H51" s="35"/>
    </row>
    <row r="52" spans="2:8" ht="31" x14ac:dyDescent="0.35">
      <c r="B52" s="65" t="s">
        <v>103</v>
      </c>
      <c r="C52" s="66" t="s">
        <v>88</v>
      </c>
      <c r="D52" s="67" t="s">
        <v>46</v>
      </c>
      <c r="E52" s="33">
        <v>5049.9625999999944</v>
      </c>
      <c r="F52" s="34">
        <v>35.115591348147987</v>
      </c>
      <c r="G52" s="34">
        <f t="shared" si="7"/>
        <v>177332.42298503072</v>
      </c>
      <c r="H52" s="35"/>
    </row>
    <row r="53" spans="2:8" x14ac:dyDescent="0.35">
      <c r="B53" s="65" t="s">
        <v>104</v>
      </c>
      <c r="C53" s="66" t="s">
        <v>90</v>
      </c>
      <c r="D53" s="67" t="s">
        <v>36</v>
      </c>
      <c r="E53" s="33">
        <v>24364.339999999909</v>
      </c>
      <c r="F53" s="34">
        <v>11.445112</v>
      </c>
      <c r="G53" s="34">
        <f t="shared" si="7"/>
        <v>278852.60010607896</v>
      </c>
      <c r="H53" s="35"/>
    </row>
    <row r="54" spans="2:8" x14ac:dyDescent="0.35">
      <c r="B54" s="65" t="s">
        <v>105</v>
      </c>
      <c r="C54" s="114" t="s">
        <v>92</v>
      </c>
      <c r="D54" s="67" t="s">
        <v>46</v>
      </c>
      <c r="E54" s="33">
        <v>16718.988000000063</v>
      </c>
      <c r="F54" s="34">
        <v>40.530801698520321</v>
      </c>
      <c r="G54" s="34">
        <f t="shared" si="7"/>
        <v>677633.98722794338</v>
      </c>
      <c r="H54" s="35"/>
    </row>
    <row r="55" spans="2:8" ht="31" x14ac:dyDescent="0.35">
      <c r="B55" s="65" t="s">
        <v>106</v>
      </c>
      <c r="C55" s="114" t="s">
        <v>94</v>
      </c>
      <c r="D55" s="67" t="s">
        <v>46</v>
      </c>
      <c r="E55" s="33">
        <v>20023.127999999982</v>
      </c>
      <c r="F55" s="34">
        <v>45.728189518267428</v>
      </c>
      <c r="G55" s="34">
        <f t="shared" si="7"/>
        <v>915621.39193252625</v>
      </c>
      <c r="H55" s="35"/>
    </row>
    <row r="56" spans="2:8" x14ac:dyDescent="0.35">
      <c r="B56" s="68" t="s">
        <v>107</v>
      </c>
      <c r="C56" s="69" t="s">
        <v>96</v>
      </c>
      <c r="D56" s="70" t="s">
        <v>36</v>
      </c>
      <c r="E56" s="39">
        <v>10381.59</v>
      </c>
      <c r="F56" s="40">
        <v>1.5186169737099813</v>
      </c>
      <c r="G56" s="40">
        <f t="shared" si="7"/>
        <v>15765.658788097804</v>
      </c>
      <c r="H56" s="41"/>
    </row>
    <row r="57" spans="2:8" x14ac:dyDescent="0.35">
      <c r="B57" s="49" t="s">
        <v>108</v>
      </c>
      <c r="C57" s="60" t="s">
        <v>109</v>
      </c>
      <c r="D57" s="58"/>
      <c r="E57" s="48"/>
      <c r="F57" s="48"/>
      <c r="G57" s="48"/>
      <c r="H57" s="61"/>
    </row>
    <row r="58" spans="2:8" x14ac:dyDescent="0.35">
      <c r="B58" s="62" t="s">
        <v>110</v>
      </c>
      <c r="C58" s="63" t="s">
        <v>80</v>
      </c>
      <c r="D58" s="64" t="s">
        <v>46</v>
      </c>
      <c r="E58" s="44">
        <v>13764.453450000001</v>
      </c>
      <c r="F58" s="28">
        <v>6.1578064747501093</v>
      </c>
      <c r="G58" s="28">
        <f t="shared" ref="G58:G66" si="8">+F58*E58</f>
        <v>84758.840575806491</v>
      </c>
      <c r="H58" s="29"/>
    </row>
    <row r="59" spans="2:8" x14ac:dyDescent="0.35">
      <c r="B59" s="65" t="s">
        <v>111</v>
      </c>
      <c r="C59" s="66" t="s">
        <v>82</v>
      </c>
      <c r="D59" s="67" t="s">
        <v>46</v>
      </c>
      <c r="E59" s="33">
        <v>2275.5425</v>
      </c>
      <c r="F59" s="34">
        <v>6.3745005850596366</v>
      </c>
      <c r="G59" s="34">
        <f t="shared" si="8"/>
        <v>14505.446997578068</v>
      </c>
      <c r="H59" s="35"/>
    </row>
    <row r="60" spans="2:8" x14ac:dyDescent="0.35">
      <c r="B60" s="65" t="s">
        <v>112</v>
      </c>
      <c r="C60" s="66" t="s">
        <v>84</v>
      </c>
      <c r="D60" s="67" t="s">
        <v>36</v>
      </c>
      <c r="E60" s="33">
        <v>9800.3890628432091</v>
      </c>
      <c r="F60" s="34">
        <v>1.5186169737099813</v>
      </c>
      <c r="G60" s="34">
        <f t="shared" si="8"/>
        <v>14883.037179795354</v>
      </c>
      <c r="H60" s="35"/>
    </row>
    <row r="61" spans="2:8" ht="31" x14ac:dyDescent="0.35">
      <c r="B61" s="65" t="s">
        <v>113</v>
      </c>
      <c r="C61" s="66" t="s">
        <v>86</v>
      </c>
      <c r="D61" s="67" t="s">
        <v>46</v>
      </c>
      <c r="E61" s="33">
        <v>2793.1</v>
      </c>
      <c r="F61" s="34">
        <v>33.936457047175374</v>
      </c>
      <c r="G61" s="34">
        <f t="shared" si="8"/>
        <v>94787.918178465537</v>
      </c>
      <c r="H61" s="35"/>
    </row>
    <row r="62" spans="2:8" ht="31" x14ac:dyDescent="0.35">
      <c r="B62" s="65" t="s">
        <v>114</v>
      </c>
      <c r="C62" s="66" t="s">
        <v>88</v>
      </c>
      <c r="D62" s="67" t="s">
        <v>46</v>
      </c>
      <c r="E62" s="33">
        <v>979.3146000000005</v>
      </c>
      <c r="F62" s="34">
        <v>35.115591348147987</v>
      </c>
      <c r="G62" s="34">
        <f t="shared" si="8"/>
        <v>34389.211294875022</v>
      </c>
      <c r="H62" s="35"/>
    </row>
    <row r="63" spans="2:8" x14ac:dyDescent="0.35">
      <c r="B63" s="65" t="s">
        <v>115</v>
      </c>
      <c r="C63" s="66" t="s">
        <v>90</v>
      </c>
      <c r="D63" s="67" t="s">
        <v>36</v>
      </c>
      <c r="E63" s="33">
        <v>5276.5787799999953</v>
      </c>
      <c r="F63" s="34">
        <v>11.445112</v>
      </c>
      <c r="G63" s="34">
        <f t="shared" si="8"/>
        <v>60391.035113923303</v>
      </c>
      <c r="H63" s="35"/>
    </row>
    <row r="64" spans="2:8" x14ac:dyDescent="0.35">
      <c r="B64" s="65" t="s">
        <v>116</v>
      </c>
      <c r="C64" s="114" t="s">
        <v>92</v>
      </c>
      <c r="D64" s="67" t="s">
        <v>46</v>
      </c>
      <c r="E64" s="33">
        <v>2275.5425</v>
      </c>
      <c r="F64" s="34">
        <v>40.530801698520321</v>
      </c>
      <c r="G64" s="34">
        <f t="shared" si="8"/>
        <v>92229.561824055185</v>
      </c>
      <c r="H64" s="35"/>
    </row>
    <row r="65" spans="2:8" ht="31" x14ac:dyDescent="0.35">
      <c r="B65" s="65" t="s">
        <v>117</v>
      </c>
      <c r="C65" s="114" t="s">
        <v>94</v>
      </c>
      <c r="D65" s="67" t="s">
        <v>46</v>
      </c>
      <c r="E65" s="33">
        <v>3426.2630999999983</v>
      </c>
      <c r="F65" s="34">
        <v>45.728189518267428</v>
      </c>
      <c r="G65" s="34">
        <f t="shared" si="8"/>
        <v>156676.80837624639</v>
      </c>
      <c r="H65" s="35"/>
    </row>
    <row r="66" spans="2:8" x14ac:dyDescent="0.35">
      <c r="B66" s="68" t="s">
        <v>118</v>
      </c>
      <c r="C66" s="69" t="s">
        <v>96</v>
      </c>
      <c r="D66" s="70" t="s">
        <v>36</v>
      </c>
      <c r="E66" s="39">
        <v>3409.07</v>
      </c>
      <c r="F66" s="40">
        <v>1.5186169737099813</v>
      </c>
      <c r="G66" s="40">
        <f t="shared" si="8"/>
        <v>5177.0715665654861</v>
      </c>
      <c r="H66" s="41"/>
    </row>
    <row r="67" spans="2:8" x14ac:dyDescent="0.35">
      <c r="B67" s="49" t="s">
        <v>119</v>
      </c>
      <c r="C67" s="60" t="s">
        <v>120</v>
      </c>
      <c r="D67" s="58"/>
      <c r="E67" s="48"/>
      <c r="F67" s="48"/>
      <c r="G67" s="48"/>
      <c r="H67" s="61"/>
    </row>
    <row r="68" spans="2:8" x14ac:dyDescent="0.35">
      <c r="B68" s="62" t="s">
        <v>121</v>
      </c>
      <c r="C68" s="63" t="s">
        <v>80</v>
      </c>
      <c r="D68" s="64" t="s">
        <v>46</v>
      </c>
      <c r="E68" s="44">
        <v>18781.327399999998</v>
      </c>
      <c r="F68" s="28">
        <v>6.1578064747501093</v>
      </c>
      <c r="G68" s="28">
        <f t="shared" ref="G68:G76" si="9">+F68*E68</f>
        <v>115651.77946812163</v>
      </c>
      <c r="H68" s="29"/>
    </row>
    <row r="69" spans="2:8" x14ac:dyDescent="0.35">
      <c r="B69" s="65" t="s">
        <v>122</v>
      </c>
      <c r="C69" s="66" t="s">
        <v>82</v>
      </c>
      <c r="D69" s="67" t="s">
        <v>46</v>
      </c>
      <c r="E69" s="33">
        <v>3101.0671999999986</v>
      </c>
      <c r="F69" s="34">
        <v>6.3745005850596366</v>
      </c>
      <c r="G69" s="34">
        <f t="shared" si="9"/>
        <v>19767.75468070924</v>
      </c>
      <c r="H69" s="35"/>
    </row>
    <row r="70" spans="2:8" x14ac:dyDescent="0.35">
      <c r="B70" s="65" t="s">
        <v>123</v>
      </c>
      <c r="C70" s="66" t="s">
        <v>84</v>
      </c>
      <c r="D70" s="67" t="s">
        <v>36</v>
      </c>
      <c r="E70" s="33">
        <v>12204.128886517612</v>
      </c>
      <c r="F70" s="34">
        <v>1.5186169737099813</v>
      </c>
      <c r="G70" s="34">
        <f t="shared" si="9"/>
        <v>18533.397276409938</v>
      </c>
      <c r="H70" s="35"/>
    </row>
    <row r="71" spans="2:8" ht="31" x14ac:dyDescent="0.35">
      <c r="B71" s="65" t="s">
        <v>124</v>
      </c>
      <c r="C71" s="66" t="s">
        <v>86</v>
      </c>
      <c r="D71" s="67" t="s">
        <v>46</v>
      </c>
      <c r="E71" s="33">
        <v>578.55879999999991</v>
      </c>
      <c r="F71" s="34">
        <v>33.936457047175374</v>
      </c>
      <c r="G71" s="34">
        <f t="shared" si="9"/>
        <v>19634.235865465325</v>
      </c>
      <c r="H71" s="35"/>
    </row>
    <row r="72" spans="2:8" ht="31" x14ac:dyDescent="0.35">
      <c r="B72" s="65" t="s">
        <v>125</v>
      </c>
      <c r="C72" s="66" t="s">
        <v>88</v>
      </c>
      <c r="D72" s="67" t="s">
        <v>46</v>
      </c>
      <c r="E72" s="33">
        <v>1160.9276000000004</v>
      </c>
      <c r="F72" s="34">
        <v>35.115591348147987</v>
      </c>
      <c r="G72" s="34">
        <f t="shared" si="9"/>
        <v>40766.65918638622</v>
      </c>
      <c r="H72" s="35"/>
    </row>
    <row r="73" spans="2:8" x14ac:dyDescent="0.35">
      <c r="B73" s="65" t="s">
        <v>126</v>
      </c>
      <c r="C73" s="66" t="s">
        <v>90</v>
      </c>
      <c r="D73" s="67" t="s">
        <v>36</v>
      </c>
      <c r="E73" s="33">
        <v>4752.0479600000026</v>
      </c>
      <c r="F73" s="34">
        <v>11.445112</v>
      </c>
      <c r="G73" s="34">
        <f t="shared" si="9"/>
        <v>54387.721131571547</v>
      </c>
      <c r="H73" s="35"/>
    </row>
    <row r="74" spans="2:8" x14ac:dyDescent="0.35">
      <c r="B74" s="65" t="s">
        <v>127</v>
      </c>
      <c r="C74" s="114" t="s">
        <v>92</v>
      </c>
      <c r="D74" s="67" t="s">
        <v>46</v>
      </c>
      <c r="E74" s="33">
        <v>3101.0671999999986</v>
      </c>
      <c r="F74" s="34">
        <v>40.530801698520321</v>
      </c>
      <c r="G74" s="34">
        <f t="shared" si="9"/>
        <v>125688.7397369856</v>
      </c>
      <c r="H74" s="35"/>
    </row>
    <row r="75" spans="2:8" ht="31" x14ac:dyDescent="0.35">
      <c r="B75" s="65" t="s">
        <v>128</v>
      </c>
      <c r="C75" s="114" t="s">
        <v>94</v>
      </c>
      <c r="D75" s="67" t="s">
        <v>46</v>
      </c>
      <c r="E75" s="33">
        <v>3837.2028000000018</v>
      </c>
      <c r="F75" s="34">
        <v>45.728189518267428</v>
      </c>
      <c r="G75" s="34">
        <f t="shared" si="9"/>
        <v>175468.33685842651</v>
      </c>
      <c r="H75" s="35"/>
    </row>
    <row r="76" spans="2:8" x14ac:dyDescent="0.35">
      <c r="B76" s="68" t="s">
        <v>129</v>
      </c>
      <c r="C76" s="69" t="s">
        <v>96</v>
      </c>
      <c r="D76" s="70" t="s">
        <v>36</v>
      </c>
      <c r="E76" s="39">
        <v>1415.645</v>
      </c>
      <c r="F76" s="40">
        <v>1.5186169737099813</v>
      </c>
      <c r="G76" s="40">
        <f t="shared" si="9"/>
        <v>2149.8225257476665</v>
      </c>
      <c r="H76" s="41"/>
    </row>
    <row r="77" spans="2:8" x14ac:dyDescent="0.35">
      <c r="B77" s="49" t="s">
        <v>130</v>
      </c>
      <c r="C77" s="60" t="s">
        <v>131</v>
      </c>
      <c r="D77" s="58"/>
      <c r="E77" s="48"/>
      <c r="F77" s="48"/>
      <c r="G77" s="48"/>
      <c r="H77" s="61"/>
    </row>
    <row r="78" spans="2:8" x14ac:dyDescent="0.35">
      <c r="B78" s="62" t="s">
        <v>132</v>
      </c>
      <c r="C78" s="63" t="s">
        <v>80</v>
      </c>
      <c r="D78" s="64" t="s">
        <v>46</v>
      </c>
      <c r="E78" s="44">
        <v>34520.399999999987</v>
      </c>
      <c r="F78" s="28">
        <v>6.1578064747501093</v>
      </c>
      <c r="G78" s="28">
        <f t="shared" ref="G78:G86" si="10">+F78*E78</f>
        <v>212569.9426309636</v>
      </c>
      <c r="H78" s="29"/>
    </row>
    <row r="79" spans="2:8" x14ac:dyDescent="0.35">
      <c r="B79" s="65" t="s">
        <v>133</v>
      </c>
      <c r="C79" s="66" t="s">
        <v>82</v>
      </c>
      <c r="D79" s="67" t="s">
        <v>46</v>
      </c>
      <c r="E79" s="33">
        <v>13780.800000000037</v>
      </c>
      <c r="F79" s="34">
        <v>6.3745005850596366</v>
      </c>
      <c r="G79" s="34">
        <f t="shared" si="10"/>
        <v>87845.717662590076</v>
      </c>
      <c r="H79" s="35"/>
    </row>
    <row r="80" spans="2:8" x14ac:dyDescent="0.35">
      <c r="B80" s="65" t="s">
        <v>134</v>
      </c>
      <c r="C80" s="66" t="s">
        <v>84</v>
      </c>
      <c r="D80" s="67" t="s">
        <v>36</v>
      </c>
      <c r="E80" s="33">
        <v>56400.658220388585</v>
      </c>
      <c r="F80" s="34">
        <v>1.8554219906591338</v>
      </c>
      <c r="G80" s="34">
        <f t="shared" si="10"/>
        <v>104647.02154975882</v>
      </c>
      <c r="H80" s="35"/>
    </row>
    <row r="81" spans="2:8" ht="31" x14ac:dyDescent="0.35">
      <c r="B81" s="65" t="s">
        <v>135</v>
      </c>
      <c r="C81" s="66" t="s">
        <v>86</v>
      </c>
      <c r="D81" s="67" t="s">
        <v>46</v>
      </c>
      <c r="E81" s="33">
        <v>5646.1</v>
      </c>
      <c r="F81" s="34">
        <v>33.936457047175374</v>
      </c>
      <c r="G81" s="34">
        <f t="shared" si="10"/>
        <v>191608.6301340569</v>
      </c>
      <c r="H81" s="35"/>
    </row>
    <row r="82" spans="2:8" ht="31" x14ac:dyDescent="0.35">
      <c r="B82" s="65" t="s">
        <v>136</v>
      </c>
      <c r="C82" s="66" t="s">
        <v>88</v>
      </c>
      <c r="D82" s="67" t="s">
        <v>46</v>
      </c>
      <c r="E82" s="33">
        <v>4114.3999999999905</v>
      </c>
      <c r="F82" s="34">
        <v>35.115591348147987</v>
      </c>
      <c r="G82" s="34">
        <f t="shared" si="10"/>
        <v>144479.58904281975</v>
      </c>
      <c r="H82" s="35"/>
    </row>
    <row r="83" spans="2:8" x14ac:dyDescent="0.35">
      <c r="B83" s="65" t="s">
        <v>137</v>
      </c>
      <c r="C83" s="66" t="s">
        <v>90</v>
      </c>
      <c r="D83" s="67" t="s">
        <v>36</v>
      </c>
      <c r="E83" s="33">
        <v>19821.779999999984</v>
      </c>
      <c r="F83" s="34">
        <v>11.445112</v>
      </c>
      <c r="G83" s="34">
        <f t="shared" si="10"/>
        <v>226862.49213935982</v>
      </c>
      <c r="H83" s="35"/>
    </row>
    <row r="84" spans="2:8" x14ac:dyDescent="0.35">
      <c r="B84" s="65" t="s">
        <v>138</v>
      </c>
      <c r="C84" s="114" t="s">
        <v>92</v>
      </c>
      <c r="D84" s="67" t="s">
        <v>46</v>
      </c>
      <c r="E84" s="33">
        <v>13780.800000000037</v>
      </c>
      <c r="F84" s="34">
        <v>40.530801698520321</v>
      </c>
      <c r="G84" s="34">
        <f t="shared" si="10"/>
        <v>558546.87204697041</v>
      </c>
      <c r="H84" s="35"/>
    </row>
    <row r="85" spans="2:8" ht="31" x14ac:dyDescent="0.35">
      <c r="B85" s="65" t="s">
        <v>139</v>
      </c>
      <c r="C85" s="114" t="s">
        <v>94</v>
      </c>
      <c r="D85" s="67" t="s">
        <v>46</v>
      </c>
      <c r="E85" s="33">
        <v>16644.00000000004</v>
      </c>
      <c r="F85" s="34">
        <v>45.728189518267428</v>
      </c>
      <c r="G85" s="34">
        <f t="shared" si="10"/>
        <v>761099.9863420449</v>
      </c>
      <c r="H85" s="35"/>
    </row>
    <row r="86" spans="2:8" x14ac:dyDescent="0.35">
      <c r="B86" s="68" t="s">
        <v>140</v>
      </c>
      <c r="C86" s="69" t="s">
        <v>96</v>
      </c>
      <c r="D86" s="70" t="s">
        <v>36</v>
      </c>
      <c r="E86" s="39">
        <v>9866.35</v>
      </c>
      <c r="F86" s="40">
        <v>1.5186169737099813</v>
      </c>
      <c r="G86" s="40">
        <f t="shared" si="10"/>
        <v>14983.206578563475</v>
      </c>
      <c r="H86" s="41"/>
    </row>
    <row r="87" spans="2:8" x14ac:dyDescent="0.35">
      <c r="B87" s="19" t="s">
        <v>141</v>
      </c>
      <c r="C87" s="71" t="s">
        <v>142</v>
      </c>
      <c r="D87" s="58"/>
      <c r="E87" s="48"/>
      <c r="F87" s="48"/>
      <c r="G87" s="48"/>
      <c r="H87" s="23">
        <f>SUM(G88:G90)</f>
        <v>15969.757334604437</v>
      </c>
    </row>
    <row r="88" spans="2:8" x14ac:dyDescent="0.35">
      <c r="B88" s="62" t="s">
        <v>143</v>
      </c>
      <c r="C88" s="63" t="s">
        <v>80</v>
      </c>
      <c r="D88" s="64" t="s">
        <v>46</v>
      </c>
      <c r="E88" s="44">
        <v>427.26599999999996</v>
      </c>
      <c r="F88" s="28">
        <v>6.1578064747501093</v>
      </c>
      <c r="G88" s="28">
        <f t="shared" ref="G88:G90" si="11">+F88*E88</f>
        <v>2631.0213412405801</v>
      </c>
      <c r="H88" s="29"/>
    </row>
    <row r="89" spans="2:8" ht="31" x14ac:dyDescent="0.35">
      <c r="B89" s="65" t="s">
        <v>144</v>
      </c>
      <c r="C89" s="66" t="s">
        <v>145</v>
      </c>
      <c r="D89" s="67" t="s">
        <v>46</v>
      </c>
      <c r="E89" s="33">
        <v>236.81</v>
      </c>
      <c r="F89" s="34">
        <v>33.936457047175374</v>
      </c>
      <c r="G89" s="34">
        <f t="shared" si="11"/>
        <v>8036.4923933416003</v>
      </c>
      <c r="H89" s="35"/>
    </row>
    <row r="90" spans="2:8" x14ac:dyDescent="0.35">
      <c r="B90" s="68" t="s">
        <v>146</v>
      </c>
      <c r="C90" s="69" t="s">
        <v>147</v>
      </c>
      <c r="D90" s="70" t="s">
        <v>46</v>
      </c>
      <c r="E90" s="39">
        <v>150.99400000000003</v>
      </c>
      <c r="F90" s="40">
        <v>35.115591348147987</v>
      </c>
      <c r="G90" s="40">
        <f t="shared" si="11"/>
        <v>5302.2436000222579</v>
      </c>
      <c r="H90" s="41"/>
    </row>
    <row r="91" spans="2:8" x14ac:dyDescent="0.35">
      <c r="B91" s="14" t="s">
        <v>148</v>
      </c>
      <c r="C91" s="15" t="s">
        <v>149</v>
      </c>
      <c r="D91" s="16"/>
      <c r="E91" s="17"/>
      <c r="F91" s="17"/>
      <c r="G91" s="17"/>
      <c r="H91" s="18"/>
    </row>
    <row r="92" spans="2:8" x14ac:dyDescent="0.35">
      <c r="B92" s="45" t="s">
        <v>150</v>
      </c>
      <c r="C92" s="46" t="s">
        <v>151</v>
      </c>
      <c r="D92" s="72"/>
      <c r="E92" s="48"/>
      <c r="F92" s="43"/>
      <c r="G92" s="43"/>
      <c r="H92" s="23">
        <f>SUM(G94:G136)</f>
        <v>757327.59349765931</v>
      </c>
    </row>
    <row r="93" spans="2:8" x14ac:dyDescent="0.35">
      <c r="B93" s="45" t="s">
        <v>152</v>
      </c>
      <c r="C93" s="46" t="s">
        <v>33</v>
      </c>
      <c r="D93" s="72"/>
      <c r="E93" s="48"/>
      <c r="F93" s="43"/>
      <c r="G93" s="43"/>
      <c r="H93" s="61"/>
    </row>
    <row r="94" spans="2:8" x14ac:dyDescent="0.35">
      <c r="B94" s="62" t="s">
        <v>153</v>
      </c>
      <c r="C94" s="63" t="s">
        <v>154</v>
      </c>
      <c r="D94" s="64" t="s">
        <v>46</v>
      </c>
      <c r="E94" s="44">
        <v>519.93999999999994</v>
      </c>
      <c r="F94" s="28">
        <v>18.768305062146897</v>
      </c>
      <c r="G94" s="28">
        <f t="shared" ref="G94:G95" si="12">+F94*E94</f>
        <v>9758.3925340126571</v>
      </c>
      <c r="H94" s="29"/>
    </row>
    <row r="95" spans="2:8" ht="31" x14ac:dyDescent="0.35">
      <c r="B95" s="68" t="s">
        <v>155</v>
      </c>
      <c r="C95" s="69" t="s">
        <v>156</v>
      </c>
      <c r="D95" s="70" t="s">
        <v>46</v>
      </c>
      <c r="E95" s="39">
        <v>182.13</v>
      </c>
      <c r="F95" s="40">
        <v>49.013122404423996</v>
      </c>
      <c r="G95" s="40">
        <f t="shared" si="12"/>
        <v>8926.7599835177425</v>
      </c>
      <c r="H95" s="41"/>
    </row>
    <row r="96" spans="2:8" x14ac:dyDescent="0.35">
      <c r="B96" s="45" t="s">
        <v>157</v>
      </c>
      <c r="C96" s="46" t="s">
        <v>158</v>
      </c>
      <c r="D96" s="73"/>
      <c r="E96" s="48"/>
      <c r="F96" s="43"/>
      <c r="G96" s="43"/>
      <c r="H96" s="61"/>
    </row>
    <row r="97" spans="2:8" x14ac:dyDescent="0.35">
      <c r="B97" s="62" t="s">
        <v>159</v>
      </c>
      <c r="C97" s="63" t="s">
        <v>160</v>
      </c>
      <c r="D97" s="74" t="s">
        <v>46</v>
      </c>
      <c r="E97" s="44">
        <v>12.47</v>
      </c>
      <c r="F97" s="28">
        <v>493.52911489933331</v>
      </c>
      <c r="G97" s="28">
        <f t="shared" ref="G97:G101" si="13">+F97*E97</f>
        <v>6154.3080627946865</v>
      </c>
      <c r="H97" s="29"/>
    </row>
    <row r="98" spans="2:8" x14ac:dyDescent="0.35">
      <c r="B98" s="65" t="s">
        <v>161</v>
      </c>
      <c r="C98" s="66" t="s">
        <v>162</v>
      </c>
      <c r="D98" s="75" t="s">
        <v>46</v>
      </c>
      <c r="E98" s="33">
        <v>114.42</v>
      </c>
      <c r="F98" s="34">
        <v>627.19411489933327</v>
      </c>
      <c r="G98" s="34">
        <f t="shared" si="13"/>
        <v>71763.550626781711</v>
      </c>
      <c r="H98" s="35"/>
    </row>
    <row r="99" spans="2:8" x14ac:dyDescent="0.35">
      <c r="B99" s="65" t="s">
        <v>163</v>
      </c>
      <c r="C99" s="66" t="s">
        <v>164</v>
      </c>
      <c r="D99" s="75" t="s">
        <v>46</v>
      </c>
      <c r="E99" s="33">
        <v>4.2</v>
      </c>
      <c r="F99" s="34">
        <v>505.84642259164099</v>
      </c>
      <c r="G99" s="34">
        <f t="shared" si="13"/>
        <v>2124.5549748848921</v>
      </c>
      <c r="H99" s="35"/>
    </row>
    <row r="100" spans="2:8" x14ac:dyDescent="0.35">
      <c r="B100" s="65" t="s">
        <v>165</v>
      </c>
      <c r="C100" s="66" t="s">
        <v>64</v>
      </c>
      <c r="D100" s="75" t="s">
        <v>36</v>
      </c>
      <c r="E100" s="33">
        <v>94.200000000000017</v>
      </c>
      <c r="F100" s="34">
        <v>70.844694915254237</v>
      </c>
      <c r="G100" s="34">
        <f t="shared" si="13"/>
        <v>6673.5702610169501</v>
      </c>
      <c r="H100" s="35"/>
    </row>
    <row r="101" spans="2:8" x14ac:dyDescent="0.35">
      <c r="B101" s="76" t="s">
        <v>166</v>
      </c>
      <c r="C101" s="77" t="s">
        <v>167</v>
      </c>
      <c r="D101" s="78" t="s">
        <v>168</v>
      </c>
      <c r="E101" s="79">
        <v>6894.361280000001</v>
      </c>
      <c r="F101" s="80">
        <v>6.8513705720161857</v>
      </c>
      <c r="G101" s="80">
        <f t="shared" si="13"/>
        <v>47235.823986639851</v>
      </c>
      <c r="H101" s="81"/>
    </row>
    <row r="102" spans="2:8" x14ac:dyDescent="0.35">
      <c r="B102" s="45" t="s">
        <v>169</v>
      </c>
      <c r="C102" s="46" t="s">
        <v>170</v>
      </c>
      <c r="D102" s="82"/>
      <c r="E102" s="59"/>
      <c r="F102" s="22"/>
      <c r="G102" s="22"/>
      <c r="H102" s="61"/>
    </row>
    <row r="103" spans="2:8" ht="31" x14ac:dyDescent="0.35">
      <c r="B103" s="62" t="s">
        <v>171</v>
      </c>
      <c r="C103" s="63" t="s">
        <v>172</v>
      </c>
      <c r="D103" s="74" t="s">
        <v>17</v>
      </c>
      <c r="E103" s="44">
        <v>1</v>
      </c>
      <c r="F103" s="28">
        <v>8243.4084030911999</v>
      </c>
      <c r="G103" s="28">
        <f t="shared" ref="G103:G107" si="14">+F103*E103</f>
        <v>8243.4084030911999</v>
      </c>
      <c r="H103" s="29"/>
    </row>
    <row r="104" spans="2:8" ht="31" x14ac:dyDescent="0.35">
      <c r="B104" s="65" t="s">
        <v>173</v>
      </c>
      <c r="C104" s="66" t="s">
        <v>174</v>
      </c>
      <c r="D104" s="75" t="s">
        <v>17</v>
      </c>
      <c r="E104" s="33">
        <v>1</v>
      </c>
      <c r="F104" s="34">
        <v>172.8</v>
      </c>
      <c r="G104" s="34">
        <f t="shared" si="14"/>
        <v>172.8</v>
      </c>
      <c r="H104" s="35"/>
    </row>
    <row r="105" spans="2:8" x14ac:dyDescent="0.35">
      <c r="B105" s="65" t="s">
        <v>175</v>
      </c>
      <c r="C105" s="66" t="s">
        <v>176</v>
      </c>
      <c r="D105" s="75" t="s">
        <v>50</v>
      </c>
      <c r="E105" s="33">
        <v>1.5</v>
      </c>
      <c r="F105" s="34">
        <v>300</v>
      </c>
      <c r="G105" s="34">
        <f t="shared" si="14"/>
        <v>450</v>
      </c>
      <c r="H105" s="35"/>
    </row>
    <row r="106" spans="2:8" x14ac:dyDescent="0.35">
      <c r="B106" s="65" t="s">
        <v>177</v>
      </c>
      <c r="C106" s="66" t="s">
        <v>178</v>
      </c>
      <c r="D106" s="75" t="s">
        <v>17</v>
      </c>
      <c r="E106" s="33">
        <v>1</v>
      </c>
      <c r="F106" s="34">
        <v>250</v>
      </c>
      <c r="G106" s="34">
        <f t="shared" si="14"/>
        <v>250</v>
      </c>
      <c r="H106" s="35"/>
    </row>
    <row r="107" spans="2:8" x14ac:dyDescent="0.35">
      <c r="B107" s="68" t="s">
        <v>179</v>
      </c>
      <c r="C107" s="69" t="s">
        <v>180</v>
      </c>
      <c r="D107" s="83" t="s">
        <v>17</v>
      </c>
      <c r="E107" s="39">
        <v>4</v>
      </c>
      <c r="F107" s="40">
        <v>350</v>
      </c>
      <c r="G107" s="40">
        <f t="shared" si="14"/>
        <v>1400</v>
      </c>
      <c r="H107" s="41"/>
    </row>
    <row r="108" spans="2:8" x14ac:dyDescent="0.35">
      <c r="B108" s="49" t="s">
        <v>181</v>
      </c>
      <c r="C108" s="50" t="s">
        <v>182</v>
      </c>
      <c r="D108" s="73"/>
      <c r="E108" s="48"/>
      <c r="F108" s="43"/>
      <c r="G108" s="43"/>
      <c r="H108" s="61"/>
    </row>
    <row r="109" spans="2:8" ht="31" x14ac:dyDescent="0.35">
      <c r="B109" s="62" t="s">
        <v>183</v>
      </c>
      <c r="C109" s="63" t="s">
        <v>184</v>
      </c>
      <c r="D109" s="74" t="s">
        <v>46</v>
      </c>
      <c r="E109" s="44">
        <v>184.64</v>
      </c>
      <c r="F109" s="28">
        <v>18.768305062146897</v>
      </c>
      <c r="G109" s="28">
        <f t="shared" ref="G109:G119" si="15">+F109*E109</f>
        <v>3465.379846674803</v>
      </c>
      <c r="H109" s="29"/>
    </row>
    <row r="110" spans="2:8" x14ac:dyDescent="0.35">
      <c r="B110" s="65" t="s">
        <v>185</v>
      </c>
      <c r="C110" s="66" t="s">
        <v>186</v>
      </c>
      <c r="D110" s="75" t="s">
        <v>46</v>
      </c>
      <c r="E110" s="33">
        <v>818.6155</v>
      </c>
      <c r="F110" s="34">
        <v>18.768305062146897</v>
      </c>
      <c r="G110" s="34">
        <f t="shared" si="15"/>
        <v>15364.025432601913</v>
      </c>
      <c r="H110" s="35"/>
    </row>
    <row r="111" spans="2:8" ht="31" x14ac:dyDescent="0.35">
      <c r="B111" s="65" t="s">
        <v>187</v>
      </c>
      <c r="C111" s="66" t="s">
        <v>188</v>
      </c>
      <c r="D111" s="75" t="s">
        <v>46</v>
      </c>
      <c r="E111" s="33">
        <v>43.685670000000002</v>
      </c>
      <c r="F111" s="34">
        <v>49.080007404423995</v>
      </c>
      <c r="G111" s="34">
        <f t="shared" si="15"/>
        <v>2144.0930070672234</v>
      </c>
      <c r="H111" s="35"/>
    </row>
    <row r="112" spans="2:8" x14ac:dyDescent="0.35">
      <c r="B112" s="65" t="s">
        <v>189</v>
      </c>
      <c r="C112" s="66" t="s">
        <v>190</v>
      </c>
      <c r="D112" s="75" t="s">
        <v>46</v>
      </c>
      <c r="E112" s="33">
        <v>20.823</v>
      </c>
      <c r="F112" s="34">
        <v>75.456572204700649</v>
      </c>
      <c r="G112" s="34">
        <f t="shared" si="15"/>
        <v>1571.2322030184816</v>
      </c>
      <c r="H112" s="35"/>
    </row>
    <row r="113" spans="2:8" x14ac:dyDescent="0.35">
      <c r="B113" s="65" t="s">
        <v>191</v>
      </c>
      <c r="C113" s="66" t="s">
        <v>192</v>
      </c>
      <c r="D113" s="75" t="s">
        <v>46</v>
      </c>
      <c r="E113" s="33">
        <v>785.88900000000001</v>
      </c>
      <c r="F113" s="34">
        <v>42.403953990111376</v>
      </c>
      <c r="G113" s="34">
        <f t="shared" si="15"/>
        <v>33324.800997334642</v>
      </c>
      <c r="H113" s="35"/>
    </row>
    <row r="114" spans="2:8" x14ac:dyDescent="0.35">
      <c r="B114" s="65" t="s">
        <v>193</v>
      </c>
      <c r="C114" s="66" t="s">
        <v>194</v>
      </c>
      <c r="D114" s="75" t="s">
        <v>46</v>
      </c>
      <c r="E114" s="33">
        <v>2.2999999999999998</v>
      </c>
      <c r="F114" s="34">
        <v>540.77911489933331</v>
      </c>
      <c r="G114" s="34">
        <f t="shared" si="15"/>
        <v>1243.7919642684665</v>
      </c>
      <c r="H114" s="35"/>
    </row>
    <row r="115" spans="2:8" x14ac:dyDescent="0.35">
      <c r="B115" s="65" t="s">
        <v>195</v>
      </c>
      <c r="C115" s="66" t="s">
        <v>196</v>
      </c>
      <c r="D115" s="75" t="s">
        <v>46</v>
      </c>
      <c r="E115" s="33">
        <v>10.68</v>
      </c>
      <c r="F115" s="34">
        <v>627.19411489933327</v>
      </c>
      <c r="G115" s="34">
        <f t="shared" si="15"/>
        <v>6698.4331471248788</v>
      </c>
      <c r="H115" s="35"/>
    </row>
    <row r="116" spans="2:8" x14ac:dyDescent="0.35">
      <c r="B116" s="65" t="s">
        <v>197</v>
      </c>
      <c r="C116" s="66" t="s">
        <v>64</v>
      </c>
      <c r="D116" s="75" t="s">
        <v>36</v>
      </c>
      <c r="E116" s="33">
        <v>12.6</v>
      </c>
      <c r="F116" s="34">
        <v>70.844694915254237</v>
      </c>
      <c r="G116" s="34">
        <f t="shared" si="15"/>
        <v>892.6431559322034</v>
      </c>
      <c r="H116" s="35"/>
    </row>
    <row r="117" spans="2:8" x14ac:dyDescent="0.35">
      <c r="B117" s="65" t="s">
        <v>198</v>
      </c>
      <c r="C117" s="66" t="s">
        <v>199</v>
      </c>
      <c r="D117" s="75" t="s">
        <v>36</v>
      </c>
      <c r="E117" s="33">
        <v>24.429024474314229</v>
      </c>
      <c r="F117" s="34">
        <v>70.844694915254237</v>
      </c>
      <c r="G117" s="34">
        <f t="shared" si="15"/>
        <v>1730.6667859600705</v>
      </c>
      <c r="H117" s="35"/>
    </row>
    <row r="118" spans="2:8" x14ac:dyDescent="0.35">
      <c r="B118" s="65" t="s">
        <v>200</v>
      </c>
      <c r="C118" s="66" t="s">
        <v>201</v>
      </c>
      <c r="D118" s="75" t="s">
        <v>168</v>
      </c>
      <c r="E118" s="33">
        <v>568.74802437583901</v>
      </c>
      <c r="F118" s="34">
        <v>6.8513705720161857</v>
      </c>
      <c r="G118" s="34">
        <f t="shared" si="15"/>
        <v>3896.7034771009676</v>
      </c>
      <c r="H118" s="35"/>
    </row>
    <row r="119" spans="2:8" ht="31" x14ac:dyDescent="0.35">
      <c r="B119" s="68" t="s">
        <v>202</v>
      </c>
      <c r="C119" s="69" t="s">
        <v>203</v>
      </c>
      <c r="D119" s="83" t="s">
        <v>204</v>
      </c>
      <c r="E119" s="39">
        <v>157.75</v>
      </c>
      <c r="F119" s="40">
        <v>644.74260990613948</v>
      </c>
      <c r="G119" s="40">
        <f t="shared" si="15"/>
        <v>101708.1467126935</v>
      </c>
      <c r="H119" s="41"/>
    </row>
    <row r="120" spans="2:8" x14ac:dyDescent="0.35">
      <c r="B120" s="49" t="s">
        <v>205</v>
      </c>
      <c r="C120" s="50" t="s">
        <v>206</v>
      </c>
      <c r="D120" s="73"/>
      <c r="E120" s="48"/>
      <c r="F120" s="43"/>
      <c r="G120" s="43"/>
      <c r="H120" s="61"/>
    </row>
    <row r="121" spans="2:8" x14ac:dyDescent="0.35">
      <c r="B121" s="62" t="s">
        <v>207</v>
      </c>
      <c r="C121" s="63" t="s">
        <v>154</v>
      </c>
      <c r="D121" s="74" t="s">
        <v>46</v>
      </c>
      <c r="E121" s="44">
        <v>542.197</v>
      </c>
      <c r="F121" s="28">
        <v>18.768305062146897</v>
      </c>
      <c r="G121" s="28">
        <f t="shared" ref="G121:G127" si="16">+F121*E121</f>
        <v>10176.118699780862</v>
      </c>
      <c r="H121" s="29"/>
    </row>
    <row r="122" spans="2:8" ht="31" x14ac:dyDescent="0.35">
      <c r="B122" s="65" t="s">
        <v>208</v>
      </c>
      <c r="C122" s="66" t="s">
        <v>209</v>
      </c>
      <c r="D122" s="75" t="s">
        <v>46</v>
      </c>
      <c r="E122" s="33">
        <v>489.23889999999989</v>
      </c>
      <c r="F122" s="34">
        <v>49.080007404423995</v>
      </c>
      <c r="G122" s="34">
        <f t="shared" si="16"/>
        <v>24011.848834532244</v>
      </c>
      <c r="H122" s="35"/>
    </row>
    <row r="123" spans="2:8" x14ac:dyDescent="0.35">
      <c r="B123" s="65" t="s">
        <v>210</v>
      </c>
      <c r="C123" s="66" t="s">
        <v>211</v>
      </c>
      <c r="D123" s="75" t="s">
        <v>46</v>
      </c>
      <c r="E123" s="33">
        <v>37.313199999999995</v>
      </c>
      <c r="F123" s="34">
        <v>540.77911489933331</v>
      </c>
      <c r="G123" s="34">
        <f t="shared" si="16"/>
        <v>20178.199270061799</v>
      </c>
      <c r="H123" s="35"/>
    </row>
    <row r="124" spans="2:8" x14ac:dyDescent="0.35">
      <c r="B124" s="65" t="s">
        <v>212</v>
      </c>
      <c r="C124" s="66" t="s">
        <v>213</v>
      </c>
      <c r="D124" s="75" t="s">
        <v>46</v>
      </c>
      <c r="E124" s="33">
        <v>163.70900000000003</v>
      </c>
      <c r="F124" s="34">
        <v>627.19411489933327</v>
      </c>
      <c r="G124" s="34">
        <f t="shared" si="16"/>
        <v>102677.32135605498</v>
      </c>
      <c r="H124" s="35"/>
    </row>
    <row r="125" spans="2:8" x14ac:dyDescent="0.35">
      <c r="B125" s="65" t="s">
        <v>214</v>
      </c>
      <c r="C125" s="66" t="s">
        <v>64</v>
      </c>
      <c r="D125" s="75" t="s">
        <v>36</v>
      </c>
      <c r="E125" s="33">
        <v>2032.6619999999998</v>
      </c>
      <c r="F125" s="34">
        <v>70.844694915254237</v>
      </c>
      <c r="G125" s="34">
        <f t="shared" si="16"/>
        <v>144003.31925583049</v>
      </c>
      <c r="H125" s="35"/>
    </row>
    <row r="126" spans="2:8" x14ac:dyDescent="0.35">
      <c r="B126" s="65" t="s">
        <v>215</v>
      </c>
      <c r="C126" s="66" t="s">
        <v>167</v>
      </c>
      <c r="D126" s="75" t="s">
        <v>168</v>
      </c>
      <c r="E126" s="33">
        <v>14267.876</v>
      </c>
      <c r="F126" s="34">
        <v>6.8513705720161857</v>
      </c>
      <c r="G126" s="34">
        <f t="shared" si="16"/>
        <v>97754.505751576013</v>
      </c>
      <c r="H126" s="35"/>
    </row>
    <row r="127" spans="2:8" x14ac:dyDescent="0.35">
      <c r="B127" s="68" t="s">
        <v>216</v>
      </c>
      <c r="C127" s="69" t="s">
        <v>217</v>
      </c>
      <c r="D127" s="83" t="s">
        <v>204</v>
      </c>
      <c r="E127" s="39">
        <v>30.148724999999995</v>
      </c>
      <c r="F127" s="40">
        <v>17.938983050847458</v>
      </c>
      <c r="G127" s="40">
        <f t="shared" si="16"/>
        <v>540.83746677966099</v>
      </c>
      <c r="H127" s="41"/>
    </row>
    <row r="128" spans="2:8" x14ac:dyDescent="0.35">
      <c r="B128" s="49" t="s">
        <v>218</v>
      </c>
      <c r="C128" s="50" t="s">
        <v>219</v>
      </c>
      <c r="D128" s="73"/>
      <c r="E128" s="48"/>
      <c r="F128" s="43"/>
      <c r="G128" s="43"/>
      <c r="H128" s="61"/>
    </row>
    <row r="129" spans="2:8" x14ac:dyDescent="0.35">
      <c r="B129" s="62" t="s">
        <v>220</v>
      </c>
      <c r="C129" s="63" t="s">
        <v>154</v>
      </c>
      <c r="D129" s="74" t="s">
        <v>46</v>
      </c>
      <c r="E129" s="44">
        <v>22.89</v>
      </c>
      <c r="F129" s="28">
        <v>18.768305062146897</v>
      </c>
      <c r="G129" s="28">
        <f t="shared" ref="G129:G136" si="17">+F129*E129</f>
        <v>429.60650287254248</v>
      </c>
      <c r="H129" s="29"/>
    </row>
    <row r="130" spans="2:8" ht="31" x14ac:dyDescent="0.35">
      <c r="B130" s="65" t="s">
        <v>221</v>
      </c>
      <c r="C130" s="66" t="s">
        <v>222</v>
      </c>
      <c r="D130" s="75" t="s">
        <v>46</v>
      </c>
      <c r="E130" s="33">
        <v>17.46</v>
      </c>
      <c r="F130" s="34">
        <v>49.080007404423995</v>
      </c>
      <c r="G130" s="34">
        <f t="shared" si="17"/>
        <v>856.93692928124301</v>
      </c>
      <c r="H130" s="35"/>
    </row>
    <row r="131" spans="2:8" x14ac:dyDescent="0.35">
      <c r="B131" s="65" t="s">
        <v>223</v>
      </c>
      <c r="C131" s="66" t="s">
        <v>160</v>
      </c>
      <c r="D131" s="75" t="s">
        <v>46</v>
      </c>
      <c r="E131" s="33">
        <v>0.82</v>
      </c>
      <c r="F131" s="34">
        <v>493.52911489933331</v>
      </c>
      <c r="G131" s="34">
        <f t="shared" si="17"/>
        <v>404.6938742174533</v>
      </c>
      <c r="H131" s="35"/>
    </row>
    <row r="132" spans="2:8" x14ac:dyDescent="0.35">
      <c r="B132" s="65" t="s">
        <v>224</v>
      </c>
      <c r="C132" s="66" t="s">
        <v>162</v>
      </c>
      <c r="D132" s="75" t="s">
        <v>46</v>
      </c>
      <c r="E132" s="33">
        <v>3.06</v>
      </c>
      <c r="F132" s="34">
        <v>627.19411489933327</v>
      </c>
      <c r="G132" s="34">
        <f t="shared" si="17"/>
        <v>1919.2139915919599</v>
      </c>
      <c r="H132" s="35"/>
    </row>
    <row r="133" spans="2:8" x14ac:dyDescent="0.35">
      <c r="B133" s="65" t="s">
        <v>225</v>
      </c>
      <c r="C133" s="66" t="s">
        <v>64</v>
      </c>
      <c r="D133" s="75" t="s">
        <v>46</v>
      </c>
      <c r="E133" s="33">
        <v>23.860000000000003</v>
      </c>
      <c r="F133" s="34">
        <v>70.844694915254237</v>
      </c>
      <c r="G133" s="34">
        <f t="shared" si="17"/>
        <v>1690.3544206779663</v>
      </c>
      <c r="H133" s="35"/>
    </row>
    <row r="134" spans="2:8" x14ac:dyDescent="0.35">
      <c r="B134" s="65" t="s">
        <v>226</v>
      </c>
      <c r="C134" s="66" t="s">
        <v>167</v>
      </c>
      <c r="D134" s="75" t="s">
        <v>46</v>
      </c>
      <c r="E134" s="33">
        <v>77.611520000000013</v>
      </c>
      <c r="F134" s="34">
        <v>6.8513705720161857</v>
      </c>
      <c r="G134" s="34">
        <f t="shared" si="17"/>
        <v>531.74528417744568</v>
      </c>
      <c r="H134" s="35"/>
    </row>
    <row r="135" spans="2:8" x14ac:dyDescent="0.35">
      <c r="B135" s="65" t="s">
        <v>227</v>
      </c>
      <c r="C135" s="66" t="s">
        <v>217</v>
      </c>
      <c r="D135" s="75" t="s">
        <v>50</v>
      </c>
      <c r="E135" s="33">
        <v>30</v>
      </c>
      <c r="F135" s="34">
        <v>17.938983050847458</v>
      </c>
      <c r="G135" s="34">
        <f t="shared" si="17"/>
        <v>538.16949152542372</v>
      </c>
      <c r="H135" s="35"/>
    </row>
    <row r="136" spans="2:8" x14ac:dyDescent="0.35">
      <c r="B136" s="68" t="s">
        <v>228</v>
      </c>
      <c r="C136" s="69" t="s">
        <v>229</v>
      </c>
      <c r="D136" s="83" t="s">
        <v>17</v>
      </c>
      <c r="E136" s="39">
        <v>2</v>
      </c>
      <c r="F136" s="40">
        <v>8210.8184030911998</v>
      </c>
      <c r="G136" s="40">
        <f t="shared" si="17"/>
        <v>16421.6368061824</v>
      </c>
      <c r="H136" s="41"/>
    </row>
    <row r="137" spans="2:8" x14ac:dyDescent="0.35">
      <c r="B137" s="45" t="s">
        <v>230</v>
      </c>
      <c r="C137" s="20" t="s">
        <v>231</v>
      </c>
      <c r="D137" s="72"/>
      <c r="E137" s="48"/>
      <c r="F137" s="43"/>
      <c r="G137" s="43"/>
      <c r="H137" s="23">
        <f>SUM(G139:G187)</f>
        <v>455304.53549127927</v>
      </c>
    </row>
    <row r="138" spans="2:8" x14ac:dyDescent="0.35">
      <c r="B138" s="45" t="s">
        <v>232</v>
      </c>
      <c r="C138" s="46" t="s">
        <v>33</v>
      </c>
      <c r="D138" s="72"/>
      <c r="E138" s="48"/>
      <c r="F138" s="43"/>
      <c r="G138" s="43"/>
      <c r="H138" s="61"/>
    </row>
    <row r="139" spans="2:8" x14ac:dyDescent="0.35">
      <c r="B139" s="62" t="s">
        <v>233</v>
      </c>
      <c r="C139" s="63" t="s">
        <v>154</v>
      </c>
      <c r="D139" s="64" t="s">
        <v>46</v>
      </c>
      <c r="E139" s="44">
        <v>321.38</v>
      </c>
      <c r="F139" s="28">
        <v>18.768305062146897</v>
      </c>
      <c r="G139" s="28">
        <f t="shared" ref="G139:G140" si="18">+F139*E139</f>
        <v>6031.7578808727694</v>
      </c>
      <c r="H139" s="29"/>
    </row>
    <row r="140" spans="2:8" ht="31" x14ac:dyDescent="0.35">
      <c r="B140" s="68" t="s">
        <v>234</v>
      </c>
      <c r="C140" s="69" t="s">
        <v>156</v>
      </c>
      <c r="D140" s="70" t="s">
        <v>46</v>
      </c>
      <c r="E140" s="39">
        <v>192.11</v>
      </c>
      <c r="F140" s="40">
        <v>49.080007404423995</v>
      </c>
      <c r="G140" s="40">
        <f t="shared" si="18"/>
        <v>9428.760222463894</v>
      </c>
      <c r="H140" s="41"/>
    </row>
    <row r="141" spans="2:8" x14ac:dyDescent="0.35">
      <c r="B141" s="45" t="s">
        <v>235</v>
      </c>
      <c r="C141" s="46" t="s">
        <v>158</v>
      </c>
      <c r="D141" s="72"/>
      <c r="E141" s="48"/>
      <c r="F141" s="43"/>
      <c r="G141" s="43"/>
      <c r="H141" s="61"/>
    </row>
    <row r="142" spans="2:8" x14ac:dyDescent="0.35">
      <c r="B142" s="62" t="s">
        <v>236</v>
      </c>
      <c r="C142" s="63" t="s">
        <v>160</v>
      </c>
      <c r="D142" s="64" t="s">
        <v>46</v>
      </c>
      <c r="E142" s="44">
        <v>10.81</v>
      </c>
      <c r="F142" s="28">
        <v>540.77911489933331</v>
      </c>
      <c r="G142" s="28">
        <f t="shared" ref="G142:G146" si="19">+F142*E142</f>
        <v>5845.8222320617933</v>
      </c>
      <c r="H142" s="29"/>
    </row>
    <row r="143" spans="2:8" x14ac:dyDescent="0.35">
      <c r="B143" s="65" t="s">
        <v>237</v>
      </c>
      <c r="C143" s="66" t="s">
        <v>162</v>
      </c>
      <c r="D143" s="67" t="s">
        <v>46</v>
      </c>
      <c r="E143" s="33">
        <v>109.03</v>
      </c>
      <c r="F143" s="34">
        <v>627.19411489933327</v>
      </c>
      <c r="G143" s="34">
        <f t="shared" si="19"/>
        <v>68382.974347474301</v>
      </c>
      <c r="H143" s="35"/>
    </row>
    <row r="144" spans="2:8" x14ac:dyDescent="0.35">
      <c r="B144" s="65" t="s">
        <v>238</v>
      </c>
      <c r="C144" s="66" t="s">
        <v>164</v>
      </c>
      <c r="D144" s="67" t="s">
        <v>46</v>
      </c>
      <c r="E144" s="33">
        <v>2.91</v>
      </c>
      <c r="F144" s="34">
        <v>505.84642259164099</v>
      </c>
      <c r="G144" s="34">
        <f t="shared" si="19"/>
        <v>1472.0130897416755</v>
      </c>
      <c r="H144" s="35"/>
    </row>
    <row r="145" spans="2:8" x14ac:dyDescent="0.35">
      <c r="B145" s="65" t="s">
        <v>239</v>
      </c>
      <c r="C145" s="66" t="s">
        <v>64</v>
      </c>
      <c r="D145" s="67" t="s">
        <v>36</v>
      </c>
      <c r="E145" s="33">
        <v>287.78999999999996</v>
      </c>
      <c r="F145" s="34">
        <v>70.844694915254237</v>
      </c>
      <c r="G145" s="34">
        <f t="shared" si="19"/>
        <v>20388.394749661013</v>
      </c>
      <c r="H145" s="35"/>
    </row>
    <row r="146" spans="2:8" x14ac:dyDescent="0.35">
      <c r="B146" s="68" t="s">
        <v>240</v>
      </c>
      <c r="C146" s="69" t="s">
        <v>167</v>
      </c>
      <c r="D146" s="70" t="s">
        <v>168</v>
      </c>
      <c r="E146" s="39">
        <v>7198.3360000000002</v>
      </c>
      <c r="F146" s="40">
        <v>6.8513705720161857</v>
      </c>
      <c r="G146" s="40">
        <f t="shared" si="19"/>
        <v>49318.467437884705</v>
      </c>
      <c r="H146" s="41"/>
    </row>
    <row r="147" spans="2:8" x14ac:dyDescent="0.35">
      <c r="B147" s="45" t="s">
        <v>241</v>
      </c>
      <c r="C147" s="46" t="s">
        <v>170</v>
      </c>
      <c r="D147" s="72"/>
      <c r="E147" s="48"/>
      <c r="F147" s="43"/>
      <c r="G147" s="43"/>
      <c r="H147" s="61"/>
    </row>
    <row r="148" spans="2:8" ht="31" x14ac:dyDescent="0.35">
      <c r="B148" s="62" t="s">
        <v>242</v>
      </c>
      <c r="C148" s="63" t="s">
        <v>172</v>
      </c>
      <c r="D148" s="64" t="s">
        <v>17</v>
      </c>
      <c r="E148" s="44">
        <v>1</v>
      </c>
      <c r="F148" s="28">
        <v>8243.4084030911999</v>
      </c>
      <c r="G148" s="28">
        <f t="shared" ref="G148:G152" si="20">+F148*E148</f>
        <v>8243.4084030911999</v>
      </c>
      <c r="H148" s="29"/>
    </row>
    <row r="149" spans="2:8" ht="31" x14ac:dyDescent="0.35">
      <c r="B149" s="65" t="s">
        <v>243</v>
      </c>
      <c r="C149" s="66" t="s">
        <v>244</v>
      </c>
      <c r="D149" s="67" t="s">
        <v>17</v>
      </c>
      <c r="E149" s="33">
        <v>1</v>
      </c>
      <c r="F149" s="34">
        <v>172.8</v>
      </c>
      <c r="G149" s="34">
        <f t="shared" si="20"/>
        <v>172.8</v>
      </c>
      <c r="H149" s="35"/>
    </row>
    <row r="150" spans="2:8" x14ac:dyDescent="0.35">
      <c r="B150" s="65" t="s">
        <v>245</v>
      </c>
      <c r="C150" s="66" t="s">
        <v>176</v>
      </c>
      <c r="D150" s="67" t="s">
        <v>50</v>
      </c>
      <c r="E150" s="33">
        <v>1.5</v>
      </c>
      <c r="F150" s="34">
        <v>300</v>
      </c>
      <c r="G150" s="34">
        <f t="shared" si="20"/>
        <v>450</v>
      </c>
      <c r="H150" s="35"/>
    </row>
    <row r="151" spans="2:8" x14ac:dyDescent="0.35">
      <c r="B151" s="65" t="s">
        <v>246</v>
      </c>
      <c r="C151" s="66" t="s">
        <v>178</v>
      </c>
      <c r="D151" s="67" t="s">
        <v>17</v>
      </c>
      <c r="E151" s="33">
        <v>1</v>
      </c>
      <c r="F151" s="34">
        <v>250</v>
      </c>
      <c r="G151" s="34">
        <f t="shared" si="20"/>
        <v>250</v>
      </c>
      <c r="H151" s="35"/>
    </row>
    <row r="152" spans="2:8" x14ac:dyDescent="0.35">
      <c r="B152" s="68" t="s">
        <v>247</v>
      </c>
      <c r="C152" s="69" t="s">
        <v>180</v>
      </c>
      <c r="D152" s="70" t="s">
        <v>17</v>
      </c>
      <c r="E152" s="39">
        <v>1</v>
      </c>
      <c r="F152" s="40">
        <v>350</v>
      </c>
      <c r="G152" s="40">
        <f t="shared" si="20"/>
        <v>350</v>
      </c>
      <c r="H152" s="41"/>
    </row>
    <row r="153" spans="2:8" x14ac:dyDescent="0.35">
      <c r="B153" s="45" t="s">
        <v>248</v>
      </c>
      <c r="C153" s="46" t="s">
        <v>249</v>
      </c>
      <c r="D153" s="72"/>
      <c r="E153" s="48"/>
      <c r="F153" s="43"/>
      <c r="G153" s="43"/>
      <c r="H153" s="61"/>
    </row>
    <row r="154" spans="2:8" ht="31" x14ac:dyDescent="0.35">
      <c r="B154" s="62" t="s">
        <v>250</v>
      </c>
      <c r="C154" s="63" t="s">
        <v>184</v>
      </c>
      <c r="D154" s="64" t="s">
        <v>46</v>
      </c>
      <c r="E154" s="44">
        <v>47.510000000000005</v>
      </c>
      <c r="F154" s="28">
        <v>18.768305062146897</v>
      </c>
      <c r="G154" s="28">
        <f t="shared" ref="G154:G165" si="21">+F154*E154</f>
        <v>891.6821735025992</v>
      </c>
      <c r="H154" s="29"/>
    </row>
    <row r="155" spans="2:8" x14ac:dyDescent="0.35">
      <c r="B155" s="65" t="s">
        <v>251</v>
      </c>
      <c r="C155" s="66" t="s">
        <v>252</v>
      </c>
      <c r="D155" s="67" t="s">
        <v>46</v>
      </c>
      <c r="E155" s="33">
        <v>39.92</v>
      </c>
      <c r="F155" s="34">
        <v>18.768305062146897</v>
      </c>
      <c r="G155" s="34">
        <f t="shared" si="21"/>
        <v>749.23073808090419</v>
      </c>
      <c r="H155" s="35"/>
    </row>
    <row r="156" spans="2:8" ht="31" x14ac:dyDescent="0.35">
      <c r="B156" s="65" t="s">
        <v>253</v>
      </c>
      <c r="C156" s="66" t="s">
        <v>222</v>
      </c>
      <c r="D156" s="67" t="s">
        <v>46</v>
      </c>
      <c r="E156" s="33">
        <v>29.773600000000201</v>
      </c>
      <c r="F156" s="34">
        <v>49.080007404423995</v>
      </c>
      <c r="G156" s="34">
        <f t="shared" si="21"/>
        <v>1461.2885084563682</v>
      </c>
      <c r="H156" s="35"/>
    </row>
    <row r="157" spans="2:8" x14ac:dyDescent="0.35">
      <c r="B157" s="65" t="s">
        <v>254</v>
      </c>
      <c r="C157" s="66" t="s">
        <v>190</v>
      </c>
      <c r="D157" s="67" t="s">
        <v>46</v>
      </c>
      <c r="E157" s="33">
        <v>1.2116000000000002</v>
      </c>
      <c r="F157" s="34">
        <v>75.456572204700649</v>
      </c>
      <c r="G157" s="34">
        <f t="shared" si="21"/>
        <v>91.423182883215318</v>
      </c>
      <c r="H157" s="35"/>
    </row>
    <row r="158" spans="2:8" ht="31" x14ac:dyDescent="0.35">
      <c r="B158" s="65" t="s">
        <v>255</v>
      </c>
      <c r="C158" s="66" t="s">
        <v>256</v>
      </c>
      <c r="D158" s="67" t="s">
        <v>46</v>
      </c>
      <c r="E158" s="33">
        <v>36.118900000000004</v>
      </c>
      <c r="F158" s="34">
        <v>49.080007404423995</v>
      </c>
      <c r="G158" s="34">
        <f t="shared" si="21"/>
        <v>1772.7158794396501</v>
      </c>
      <c r="H158" s="35"/>
    </row>
    <row r="159" spans="2:8" x14ac:dyDescent="0.35">
      <c r="B159" s="65" t="s">
        <v>257</v>
      </c>
      <c r="C159" s="66" t="s">
        <v>192</v>
      </c>
      <c r="D159" s="67" t="s">
        <v>46</v>
      </c>
      <c r="E159" s="33">
        <v>12.099249999999998</v>
      </c>
      <c r="F159" s="34">
        <v>42.403953990111376</v>
      </c>
      <c r="G159" s="34">
        <f t="shared" si="21"/>
        <v>513.05604031485495</v>
      </c>
      <c r="H159" s="35"/>
    </row>
    <row r="160" spans="2:8" x14ac:dyDescent="0.35">
      <c r="B160" s="65" t="s">
        <v>258</v>
      </c>
      <c r="C160" s="66" t="s">
        <v>194</v>
      </c>
      <c r="D160" s="67" t="s">
        <v>46</v>
      </c>
      <c r="E160" s="33">
        <v>0.95</v>
      </c>
      <c r="F160" s="34">
        <v>540.77911489933331</v>
      </c>
      <c r="G160" s="34">
        <f t="shared" si="21"/>
        <v>513.74015915436667</v>
      </c>
      <c r="H160" s="35"/>
    </row>
    <row r="161" spans="2:8" x14ac:dyDescent="0.35">
      <c r="B161" s="65" t="s">
        <v>259</v>
      </c>
      <c r="C161" s="66" t="s">
        <v>196</v>
      </c>
      <c r="D161" s="67" t="s">
        <v>46</v>
      </c>
      <c r="E161" s="33">
        <v>6.6899999999999995</v>
      </c>
      <c r="F161" s="34">
        <v>627.19411489933327</v>
      </c>
      <c r="G161" s="34">
        <f t="shared" si="21"/>
        <v>4195.9286286765391</v>
      </c>
      <c r="H161" s="35"/>
    </row>
    <row r="162" spans="2:8" x14ac:dyDescent="0.35">
      <c r="B162" s="65" t="s">
        <v>260</v>
      </c>
      <c r="C162" s="66" t="s">
        <v>64</v>
      </c>
      <c r="D162" s="67" t="s">
        <v>36</v>
      </c>
      <c r="E162" s="33">
        <v>4.4800000000000182</v>
      </c>
      <c r="F162" s="34">
        <v>70.844694915254237</v>
      </c>
      <c r="G162" s="34">
        <f t="shared" si="21"/>
        <v>317.38423322034026</v>
      </c>
      <c r="H162" s="35"/>
    </row>
    <row r="163" spans="2:8" x14ac:dyDescent="0.35">
      <c r="B163" s="65" t="s">
        <v>261</v>
      </c>
      <c r="C163" s="66" t="s">
        <v>199</v>
      </c>
      <c r="D163" s="67" t="s">
        <v>36</v>
      </c>
      <c r="E163" s="33">
        <v>16.989733070613649</v>
      </c>
      <c r="F163" s="34">
        <v>70.844694915254237</v>
      </c>
      <c r="G163" s="34">
        <f t="shared" si="21"/>
        <v>1203.6324560792295</v>
      </c>
      <c r="H163" s="35"/>
    </row>
    <row r="164" spans="2:8" x14ac:dyDescent="0.35">
      <c r="B164" s="65" t="s">
        <v>262</v>
      </c>
      <c r="C164" s="66" t="s">
        <v>167</v>
      </c>
      <c r="D164" s="67" t="s">
        <v>168</v>
      </c>
      <c r="E164" s="33">
        <v>217.94339104209149</v>
      </c>
      <c r="F164" s="34">
        <v>6.8513705720161857</v>
      </c>
      <c r="G164" s="34">
        <f t="shared" si="21"/>
        <v>1493.2109357512015</v>
      </c>
      <c r="H164" s="35"/>
    </row>
    <row r="165" spans="2:8" ht="31" x14ac:dyDescent="0.35">
      <c r="B165" s="68" t="s">
        <v>263</v>
      </c>
      <c r="C165" s="69" t="s">
        <v>203</v>
      </c>
      <c r="D165" s="70" t="s">
        <v>204</v>
      </c>
      <c r="E165" s="39">
        <v>11.34</v>
      </c>
      <c r="F165" s="40">
        <v>698.55865453890783</v>
      </c>
      <c r="G165" s="40">
        <f t="shared" si="21"/>
        <v>7921.6551424712143</v>
      </c>
      <c r="H165" s="41"/>
    </row>
    <row r="166" spans="2:8" x14ac:dyDescent="0.35">
      <c r="B166" s="45" t="s">
        <v>264</v>
      </c>
      <c r="C166" s="46" t="s">
        <v>265</v>
      </c>
      <c r="D166" s="84"/>
      <c r="E166" s="59"/>
      <c r="F166" s="43"/>
      <c r="G166" s="43"/>
      <c r="H166" s="61"/>
    </row>
    <row r="167" spans="2:8" x14ac:dyDescent="0.35">
      <c r="B167" s="62" t="s">
        <v>266</v>
      </c>
      <c r="C167" s="63" t="s">
        <v>154</v>
      </c>
      <c r="D167" s="64" t="s">
        <v>46</v>
      </c>
      <c r="E167" s="44">
        <v>443.73009999999994</v>
      </c>
      <c r="F167" s="28">
        <v>18.768305062146897</v>
      </c>
      <c r="G167" s="28">
        <f t="shared" ref="G167:G173" si="22">+F167*E167</f>
        <v>8328.0618820569471</v>
      </c>
      <c r="H167" s="29"/>
    </row>
    <row r="168" spans="2:8" ht="31" x14ac:dyDescent="0.35">
      <c r="B168" s="65" t="s">
        <v>267</v>
      </c>
      <c r="C168" s="66" t="s">
        <v>209</v>
      </c>
      <c r="D168" s="67" t="s">
        <v>46</v>
      </c>
      <c r="E168" s="33">
        <v>232.86835000000008</v>
      </c>
      <c r="F168" s="34">
        <v>49.080007404423995</v>
      </c>
      <c r="G168" s="34">
        <f t="shared" si="22"/>
        <v>11429.180342256002</v>
      </c>
      <c r="H168" s="35"/>
    </row>
    <row r="169" spans="2:8" x14ac:dyDescent="0.35">
      <c r="B169" s="65" t="s">
        <v>268</v>
      </c>
      <c r="C169" s="66" t="s">
        <v>211</v>
      </c>
      <c r="D169" s="67" t="s">
        <v>46</v>
      </c>
      <c r="E169" s="33">
        <v>8.5744000000000025</v>
      </c>
      <c r="F169" s="34">
        <v>540.77911489933331</v>
      </c>
      <c r="G169" s="34">
        <f t="shared" si="22"/>
        <v>4636.856442792845</v>
      </c>
      <c r="H169" s="35"/>
    </row>
    <row r="170" spans="2:8" x14ac:dyDescent="0.35">
      <c r="B170" s="65" t="s">
        <v>269</v>
      </c>
      <c r="C170" s="66" t="s">
        <v>213</v>
      </c>
      <c r="D170" s="67" t="s">
        <v>46</v>
      </c>
      <c r="E170" s="33">
        <v>43.4559</v>
      </c>
      <c r="F170" s="34">
        <v>627.19411489933327</v>
      </c>
      <c r="G170" s="34">
        <f t="shared" si="22"/>
        <v>27255.284737653936</v>
      </c>
      <c r="H170" s="35"/>
    </row>
    <row r="171" spans="2:8" x14ac:dyDescent="0.35">
      <c r="B171" s="65" t="s">
        <v>270</v>
      </c>
      <c r="C171" s="66" t="s">
        <v>271</v>
      </c>
      <c r="D171" s="67" t="s">
        <v>36</v>
      </c>
      <c r="E171" s="33">
        <v>569.21799999999996</v>
      </c>
      <c r="F171" s="34">
        <v>70.844694915254237</v>
      </c>
      <c r="G171" s="34">
        <f t="shared" si="22"/>
        <v>40326.075550271184</v>
      </c>
      <c r="H171" s="35"/>
    </row>
    <row r="172" spans="2:8" x14ac:dyDescent="0.35">
      <c r="B172" s="65" t="s">
        <v>272</v>
      </c>
      <c r="C172" s="66" t="s">
        <v>167</v>
      </c>
      <c r="D172" s="67" t="s">
        <v>168</v>
      </c>
      <c r="E172" s="33">
        <v>4419.0257999999994</v>
      </c>
      <c r="F172" s="34">
        <v>6.8513705720161857</v>
      </c>
      <c r="G172" s="34">
        <f t="shared" si="22"/>
        <v>30276.383323100279</v>
      </c>
      <c r="H172" s="35"/>
    </row>
    <row r="173" spans="2:8" x14ac:dyDescent="0.35">
      <c r="B173" s="68" t="s">
        <v>273</v>
      </c>
      <c r="C173" s="69" t="s">
        <v>217</v>
      </c>
      <c r="D173" s="70" t="s">
        <v>50</v>
      </c>
      <c r="E173" s="39">
        <v>7.4812499999999993</v>
      </c>
      <c r="F173" s="40">
        <v>17.938983050847458</v>
      </c>
      <c r="G173" s="40">
        <f t="shared" si="22"/>
        <v>134.20601694915254</v>
      </c>
      <c r="H173" s="41"/>
    </row>
    <row r="174" spans="2:8" x14ac:dyDescent="0.35">
      <c r="B174" s="45" t="s">
        <v>274</v>
      </c>
      <c r="C174" s="46" t="s">
        <v>275</v>
      </c>
      <c r="D174" s="84"/>
      <c r="E174" s="59"/>
      <c r="F174" s="43"/>
      <c r="G174" s="43"/>
      <c r="H174" s="61"/>
    </row>
    <row r="175" spans="2:8" x14ac:dyDescent="0.35">
      <c r="B175" s="45" t="s">
        <v>276</v>
      </c>
      <c r="C175" s="46" t="s">
        <v>33</v>
      </c>
      <c r="D175" s="84"/>
      <c r="E175" s="59"/>
      <c r="F175" s="22"/>
      <c r="G175" s="22"/>
      <c r="H175" s="61"/>
    </row>
    <row r="176" spans="2:8" x14ac:dyDescent="0.35">
      <c r="B176" s="62" t="s">
        <v>277</v>
      </c>
      <c r="C176" s="63" t="s">
        <v>154</v>
      </c>
      <c r="D176" s="64" t="s">
        <v>46</v>
      </c>
      <c r="E176" s="44">
        <v>60.96</v>
      </c>
      <c r="F176" s="28">
        <v>18.768305062146897</v>
      </c>
      <c r="G176" s="28">
        <f t="shared" ref="G176:G177" si="23">+F176*E176</f>
        <v>1144.115876588475</v>
      </c>
      <c r="H176" s="29"/>
    </row>
    <row r="177" spans="2:8" ht="31" x14ac:dyDescent="0.35">
      <c r="B177" s="68" t="s">
        <v>278</v>
      </c>
      <c r="C177" s="69" t="s">
        <v>156</v>
      </c>
      <c r="D177" s="70" t="s">
        <v>46</v>
      </c>
      <c r="E177" s="39">
        <v>12.49</v>
      </c>
      <c r="F177" s="40">
        <v>49.080007404423995</v>
      </c>
      <c r="G177" s="40">
        <f t="shared" si="23"/>
        <v>613.00929248125567</v>
      </c>
      <c r="H177" s="41"/>
    </row>
    <row r="178" spans="2:8" x14ac:dyDescent="0.35">
      <c r="B178" s="45" t="s">
        <v>279</v>
      </c>
      <c r="C178" s="46" t="s">
        <v>158</v>
      </c>
      <c r="D178" s="84"/>
      <c r="E178" s="59"/>
      <c r="F178" s="22"/>
      <c r="G178" s="22"/>
      <c r="H178" s="61"/>
    </row>
    <row r="179" spans="2:8" x14ac:dyDescent="0.35">
      <c r="B179" s="62" t="s">
        <v>280</v>
      </c>
      <c r="C179" s="63" t="s">
        <v>160</v>
      </c>
      <c r="D179" s="64" t="s">
        <v>46</v>
      </c>
      <c r="E179" s="44">
        <v>5.58</v>
      </c>
      <c r="F179" s="28">
        <v>540.77911489933331</v>
      </c>
      <c r="G179" s="28">
        <f t="shared" ref="G179:G184" si="24">+F179*E179</f>
        <v>3017.5474611382797</v>
      </c>
      <c r="H179" s="29"/>
    </row>
    <row r="180" spans="2:8" x14ac:dyDescent="0.35">
      <c r="B180" s="65" t="s">
        <v>281</v>
      </c>
      <c r="C180" s="66" t="s">
        <v>162</v>
      </c>
      <c r="D180" s="67" t="s">
        <v>46</v>
      </c>
      <c r="E180" s="33">
        <v>42.89</v>
      </c>
      <c r="F180" s="34">
        <v>627.19411489933327</v>
      </c>
      <c r="G180" s="34">
        <f t="shared" si="24"/>
        <v>26900.355588032406</v>
      </c>
      <c r="H180" s="35"/>
    </row>
    <row r="181" spans="2:8" x14ac:dyDescent="0.35">
      <c r="B181" s="65" t="s">
        <v>282</v>
      </c>
      <c r="C181" s="66" t="s">
        <v>164</v>
      </c>
      <c r="D181" s="67" t="s">
        <v>46</v>
      </c>
      <c r="E181" s="33">
        <v>27.97</v>
      </c>
      <c r="F181" s="34">
        <v>505.84642259164099</v>
      </c>
      <c r="G181" s="34">
        <f t="shared" si="24"/>
        <v>14148.524439888199</v>
      </c>
      <c r="H181" s="35"/>
    </row>
    <row r="182" spans="2:8" x14ac:dyDescent="0.35">
      <c r="B182" s="65" t="s">
        <v>283</v>
      </c>
      <c r="C182" s="66" t="s">
        <v>271</v>
      </c>
      <c r="D182" s="67" t="s">
        <v>36</v>
      </c>
      <c r="E182" s="33">
        <v>115.1442</v>
      </c>
      <c r="F182" s="34">
        <v>70.844694915254237</v>
      </c>
      <c r="G182" s="34">
        <f t="shared" si="24"/>
        <v>8157.3557202610164</v>
      </c>
      <c r="H182" s="35"/>
    </row>
    <row r="183" spans="2:8" x14ac:dyDescent="0.35">
      <c r="B183" s="65" t="s">
        <v>284</v>
      </c>
      <c r="C183" s="66" t="s">
        <v>167</v>
      </c>
      <c r="D183" s="67" t="s">
        <v>168</v>
      </c>
      <c r="E183" s="33">
        <v>8655.4639999999999</v>
      </c>
      <c r="F183" s="34">
        <v>6.8513705720161857</v>
      </c>
      <c r="G183" s="34">
        <f t="shared" si="24"/>
        <v>59301.791336745504</v>
      </c>
      <c r="H183" s="35"/>
    </row>
    <row r="184" spans="2:8" x14ac:dyDescent="0.35">
      <c r="B184" s="68" t="s">
        <v>285</v>
      </c>
      <c r="C184" s="69" t="s">
        <v>217</v>
      </c>
      <c r="D184" s="70" t="s">
        <v>50</v>
      </c>
      <c r="E184" s="39">
        <v>30.06</v>
      </c>
      <c r="F184" s="40">
        <v>17.938983050847458</v>
      </c>
      <c r="G184" s="40">
        <f t="shared" si="24"/>
        <v>539.24583050847457</v>
      </c>
      <c r="H184" s="41"/>
    </row>
    <row r="185" spans="2:8" x14ac:dyDescent="0.35">
      <c r="B185" s="45" t="s">
        <v>286</v>
      </c>
      <c r="C185" s="46" t="s">
        <v>170</v>
      </c>
      <c r="D185" s="84"/>
      <c r="E185" s="59"/>
      <c r="F185" s="43"/>
      <c r="G185" s="43"/>
      <c r="H185" s="61"/>
    </row>
    <row r="186" spans="2:8" ht="31" x14ac:dyDescent="0.35">
      <c r="B186" s="62" t="s">
        <v>287</v>
      </c>
      <c r="C186" s="63" t="s">
        <v>288</v>
      </c>
      <c r="D186" s="64" t="s">
        <v>17</v>
      </c>
      <c r="E186" s="44">
        <v>3</v>
      </c>
      <c r="F186" s="28">
        <v>8712.3984030911997</v>
      </c>
      <c r="G186" s="28">
        <f t="shared" ref="G186:G187" si="25">+F186*E186</f>
        <v>26137.195209273599</v>
      </c>
      <c r="H186" s="29"/>
    </row>
    <row r="187" spans="2:8" x14ac:dyDescent="0.35">
      <c r="B187" s="68" t="s">
        <v>289</v>
      </c>
      <c r="C187" s="69" t="s">
        <v>176</v>
      </c>
      <c r="D187" s="70" t="s">
        <v>50</v>
      </c>
      <c r="E187" s="39">
        <v>5</v>
      </c>
      <c r="F187" s="40">
        <v>300</v>
      </c>
      <c r="G187" s="40">
        <f t="shared" si="25"/>
        <v>1500</v>
      </c>
      <c r="H187" s="41"/>
    </row>
    <row r="188" spans="2:8" x14ac:dyDescent="0.35">
      <c r="B188" s="45" t="s">
        <v>290</v>
      </c>
      <c r="C188" s="20" t="s">
        <v>291</v>
      </c>
      <c r="D188" s="72"/>
      <c r="E188" s="48"/>
      <c r="F188" s="43"/>
      <c r="G188" s="43"/>
      <c r="H188" s="23">
        <f>SUM(G191:G213)</f>
        <v>1223343.3159151357</v>
      </c>
    </row>
    <row r="189" spans="2:8" x14ac:dyDescent="0.35">
      <c r="B189" s="45" t="s">
        <v>292</v>
      </c>
      <c r="C189" s="20" t="s">
        <v>293</v>
      </c>
      <c r="D189" s="72"/>
      <c r="E189" s="48"/>
      <c r="F189" s="43"/>
      <c r="G189" s="43"/>
      <c r="H189" s="23"/>
    </row>
    <row r="190" spans="2:8" x14ac:dyDescent="0.35">
      <c r="B190" s="45" t="s">
        <v>294</v>
      </c>
      <c r="C190" s="20" t="s">
        <v>33</v>
      </c>
      <c r="D190" s="72"/>
      <c r="E190" s="48"/>
      <c r="F190" s="43"/>
      <c r="G190" s="43"/>
      <c r="H190" s="23"/>
    </row>
    <row r="191" spans="2:8" x14ac:dyDescent="0.35">
      <c r="B191" s="62" t="s">
        <v>295</v>
      </c>
      <c r="C191" s="63" t="s">
        <v>45</v>
      </c>
      <c r="D191" s="64" t="s">
        <v>46</v>
      </c>
      <c r="E191" s="44">
        <v>304.80000000000007</v>
      </c>
      <c r="F191" s="28">
        <v>156.76205911424984</v>
      </c>
      <c r="G191" s="28">
        <f t="shared" ref="G191:G193" si="26">+F191*E191</f>
        <v>47781.075618023358</v>
      </c>
      <c r="H191" s="52"/>
    </row>
    <row r="192" spans="2:8" x14ac:dyDescent="0.35">
      <c r="B192" s="65" t="s">
        <v>296</v>
      </c>
      <c r="C192" s="66" t="s">
        <v>80</v>
      </c>
      <c r="D192" s="67" t="s">
        <v>46</v>
      </c>
      <c r="E192" s="33">
        <v>3450.5499999999997</v>
      </c>
      <c r="F192" s="34">
        <v>6.1625108439808782</v>
      </c>
      <c r="G192" s="34">
        <f t="shared" si="26"/>
        <v>21264.051792698217</v>
      </c>
      <c r="H192" s="35"/>
    </row>
    <row r="193" spans="2:8" ht="31" x14ac:dyDescent="0.35">
      <c r="B193" s="76" t="s">
        <v>297</v>
      </c>
      <c r="C193" s="77" t="s">
        <v>222</v>
      </c>
      <c r="D193" s="85" t="s">
        <v>46</v>
      </c>
      <c r="E193" s="79">
        <v>1743.9319999999998</v>
      </c>
      <c r="F193" s="80">
        <v>49.080007404423995</v>
      </c>
      <c r="G193" s="80">
        <f t="shared" si="26"/>
        <v>85592.195472811931</v>
      </c>
      <c r="H193" s="81"/>
    </row>
    <row r="194" spans="2:8" x14ac:dyDescent="0.35">
      <c r="B194" s="45" t="s">
        <v>298</v>
      </c>
      <c r="C194" s="46" t="s">
        <v>158</v>
      </c>
      <c r="D194" s="72"/>
      <c r="E194" s="48"/>
      <c r="F194" s="43"/>
      <c r="G194" s="43"/>
      <c r="H194" s="61"/>
    </row>
    <row r="195" spans="2:8" x14ac:dyDescent="0.35">
      <c r="B195" s="62" t="s">
        <v>299</v>
      </c>
      <c r="C195" s="63" t="s">
        <v>64</v>
      </c>
      <c r="D195" s="64" t="s">
        <v>36</v>
      </c>
      <c r="E195" s="44">
        <v>3708.4</v>
      </c>
      <c r="F195" s="28">
        <v>70.844694915254237</v>
      </c>
      <c r="G195" s="28">
        <f t="shared" ref="G195:G200" si="27">+F195*E195</f>
        <v>262720.4666237288</v>
      </c>
      <c r="H195" s="29"/>
    </row>
    <row r="196" spans="2:8" x14ac:dyDescent="0.35">
      <c r="B196" s="65" t="s">
        <v>300</v>
      </c>
      <c r="C196" s="66" t="s">
        <v>167</v>
      </c>
      <c r="D196" s="67" t="s">
        <v>168</v>
      </c>
      <c r="E196" s="33">
        <v>37750.260800000011</v>
      </c>
      <c r="F196" s="34">
        <v>6.8513705720161857</v>
      </c>
      <c r="G196" s="34">
        <f t="shared" si="27"/>
        <v>258641.02593105627</v>
      </c>
      <c r="H196" s="35"/>
    </row>
    <row r="197" spans="2:8" x14ac:dyDescent="0.35">
      <c r="B197" s="65" t="s">
        <v>301</v>
      </c>
      <c r="C197" s="66" t="s">
        <v>160</v>
      </c>
      <c r="D197" s="67" t="s">
        <v>46</v>
      </c>
      <c r="E197" s="33">
        <v>121.91999999999996</v>
      </c>
      <c r="F197" s="34">
        <v>540.77911489933331</v>
      </c>
      <c r="G197" s="34">
        <f t="shared" si="27"/>
        <v>65931.789688526696</v>
      </c>
      <c r="H197" s="35"/>
    </row>
    <row r="198" spans="2:8" x14ac:dyDescent="0.35">
      <c r="B198" s="65" t="s">
        <v>302</v>
      </c>
      <c r="C198" s="66" t="s">
        <v>162</v>
      </c>
      <c r="D198" s="67" t="s">
        <v>46</v>
      </c>
      <c r="E198" s="33">
        <v>528.32000000000016</v>
      </c>
      <c r="F198" s="34">
        <v>627.19411489933327</v>
      </c>
      <c r="G198" s="34">
        <f t="shared" si="27"/>
        <v>331359.19478361588</v>
      </c>
      <c r="H198" s="35"/>
    </row>
    <row r="199" spans="2:8" x14ac:dyDescent="0.35">
      <c r="B199" s="65" t="s">
        <v>303</v>
      </c>
      <c r="C199" s="66" t="s">
        <v>304</v>
      </c>
      <c r="D199" s="67" t="s">
        <v>50</v>
      </c>
      <c r="E199" s="33">
        <v>296.39999999999998</v>
      </c>
      <c r="F199" s="34">
        <v>17.938983050847458</v>
      </c>
      <c r="G199" s="34">
        <f t="shared" si="27"/>
        <v>5317.1145762711858</v>
      </c>
      <c r="H199" s="35"/>
    </row>
    <row r="200" spans="2:8" ht="31" x14ac:dyDescent="0.35">
      <c r="B200" s="68" t="s">
        <v>305</v>
      </c>
      <c r="C200" s="69" t="s">
        <v>306</v>
      </c>
      <c r="D200" s="70" t="s">
        <v>46</v>
      </c>
      <c r="E200" s="39">
        <v>1.5</v>
      </c>
      <c r="F200" s="40">
        <v>210.76502224032924</v>
      </c>
      <c r="G200" s="40">
        <f t="shared" si="27"/>
        <v>316.14753336049387</v>
      </c>
      <c r="H200" s="41"/>
    </row>
    <row r="201" spans="2:8" x14ac:dyDescent="0.35">
      <c r="B201" s="45" t="s">
        <v>307</v>
      </c>
      <c r="C201" s="46" t="s">
        <v>308</v>
      </c>
      <c r="D201" s="72"/>
      <c r="E201" s="48"/>
      <c r="F201" s="43"/>
      <c r="G201" s="43"/>
      <c r="H201" s="61"/>
    </row>
    <row r="202" spans="2:8" x14ac:dyDescent="0.35">
      <c r="B202" s="45" t="s">
        <v>309</v>
      </c>
      <c r="C202" s="46" t="s">
        <v>33</v>
      </c>
      <c r="D202" s="72"/>
      <c r="E202" s="48"/>
      <c r="F202" s="43"/>
      <c r="G202" s="43"/>
      <c r="H202" s="61"/>
    </row>
    <row r="203" spans="2:8" x14ac:dyDescent="0.35">
      <c r="B203" s="62" t="s">
        <v>310</v>
      </c>
      <c r="C203" s="63" t="s">
        <v>45</v>
      </c>
      <c r="D203" s="64" t="s">
        <v>46</v>
      </c>
      <c r="E203" s="44">
        <v>178.20000000000002</v>
      </c>
      <c r="F203" s="28">
        <v>156.76205911424984</v>
      </c>
      <c r="G203" s="28">
        <f t="shared" ref="G203:G205" si="28">+F203*E203</f>
        <v>27934.998934159325</v>
      </c>
      <c r="H203" s="29"/>
    </row>
    <row r="204" spans="2:8" x14ac:dyDescent="0.35">
      <c r="B204" s="65" t="s">
        <v>311</v>
      </c>
      <c r="C204" s="66" t="s">
        <v>80</v>
      </c>
      <c r="D204" s="67" t="s">
        <v>46</v>
      </c>
      <c r="E204" s="33">
        <v>277.5</v>
      </c>
      <c r="F204" s="34">
        <v>6.1625108439808782</v>
      </c>
      <c r="G204" s="34">
        <f t="shared" si="28"/>
        <v>1710.0967592046936</v>
      </c>
      <c r="H204" s="35"/>
    </row>
    <row r="205" spans="2:8" ht="31" x14ac:dyDescent="0.35">
      <c r="B205" s="68" t="s">
        <v>312</v>
      </c>
      <c r="C205" s="69" t="s">
        <v>222</v>
      </c>
      <c r="D205" s="70" t="s">
        <v>46</v>
      </c>
      <c r="E205" s="39">
        <v>12.884</v>
      </c>
      <c r="F205" s="40">
        <v>49.080007404423995</v>
      </c>
      <c r="G205" s="40">
        <f t="shared" si="28"/>
        <v>632.34681539859878</v>
      </c>
      <c r="H205" s="41"/>
    </row>
    <row r="206" spans="2:8" x14ac:dyDescent="0.35">
      <c r="B206" s="45" t="s">
        <v>313</v>
      </c>
      <c r="C206" s="46" t="s">
        <v>158</v>
      </c>
      <c r="D206" s="84"/>
      <c r="E206" s="59"/>
      <c r="F206" s="43"/>
      <c r="G206" s="43"/>
      <c r="H206" s="61"/>
    </row>
    <row r="207" spans="2:8" ht="31" x14ac:dyDescent="0.35">
      <c r="B207" s="62" t="s">
        <v>314</v>
      </c>
      <c r="C207" s="63" t="s">
        <v>315</v>
      </c>
      <c r="D207" s="64" t="s">
        <v>36</v>
      </c>
      <c r="E207" s="44">
        <v>21.621600000000004</v>
      </c>
      <c r="F207" s="28">
        <v>70.844694915254237</v>
      </c>
      <c r="G207" s="28">
        <f t="shared" ref="G207:G213" si="29">+F207*E207</f>
        <v>1531.7756555796614</v>
      </c>
      <c r="H207" s="29"/>
    </row>
    <row r="208" spans="2:8" x14ac:dyDescent="0.35">
      <c r="B208" s="65" t="s">
        <v>316</v>
      </c>
      <c r="C208" s="66" t="s">
        <v>64</v>
      </c>
      <c r="D208" s="67" t="s">
        <v>36</v>
      </c>
      <c r="E208" s="33">
        <v>629.30079999999998</v>
      </c>
      <c r="F208" s="34">
        <v>70.844694915254237</v>
      </c>
      <c r="G208" s="34">
        <f t="shared" si="29"/>
        <v>44582.623185925426</v>
      </c>
      <c r="H208" s="35"/>
    </row>
    <row r="209" spans="2:8" ht="31" x14ac:dyDescent="0.35">
      <c r="B209" s="65" t="s">
        <v>317</v>
      </c>
      <c r="C209" s="66" t="s">
        <v>318</v>
      </c>
      <c r="D209" s="67" t="s">
        <v>36</v>
      </c>
      <c r="E209" s="33">
        <v>926.1407999999999</v>
      </c>
      <c r="F209" s="34">
        <v>14.348262427118645</v>
      </c>
      <c r="G209" s="34">
        <f t="shared" si="29"/>
        <v>13288.511242861601</v>
      </c>
      <c r="H209" s="35"/>
    </row>
    <row r="210" spans="2:8" x14ac:dyDescent="0.35">
      <c r="B210" s="65" t="s">
        <v>319</v>
      </c>
      <c r="C210" s="66" t="s">
        <v>160</v>
      </c>
      <c r="D210" s="67" t="s">
        <v>46</v>
      </c>
      <c r="E210" s="33">
        <v>32.575000000000003</v>
      </c>
      <c r="F210" s="34">
        <v>540.77911489933331</v>
      </c>
      <c r="G210" s="34">
        <f t="shared" si="29"/>
        <v>17615.879667845784</v>
      </c>
      <c r="H210" s="35"/>
    </row>
    <row r="211" spans="2:8" x14ac:dyDescent="0.35">
      <c r="B211" s="65" t="s">
        <v>320</v>
      </c>
      <c r="C211" s="66" t="s">
        <v>162</v>
      </c>
      <c r="D211" s="67" t="s">
        <v>46</v>
      </c>
      <c r="E211" s="33">
        <v>49.851999999999997</v>
      </c>
      <c r="F211" s="34">
        <v>627.19411489933327</v>
      </c>
      <c r="G211" s="34">
        <f t="shared" si="29"/>
        <v>31266.88101596156</v>
      </c>
      <c r="H211" s="35"/>
    </row>
    <row r="212" spans="2:8" ht="31" x14ac:dyDescent="0.35">
      <c r="B212" s="65" t="s">
        <v>321</v>
      </c>
      <c r="C212" s="66" t="s">
        <v>322</v>
      </c>
      <c r="D212" s="67" t="s">
        <v>50</v>
      </c>
      <c r="E212" s="33">
        <v>308.88</v>
      </c>
      <c r="F212" s="34">
        <v>17.938983050847458</v>
      </c>
      <c r="G212" s="34">
        <f t="shared" si="29"/>
        <v>5540.9930847457626</v>
      </c>
      <c r="H212" s="35"/>
    </row>
    <row r="213" spans="2:8" ht="31" x14ac:dyDescent="0.35">
      <c r="B213" s="68" t="s">
        <v>323</v>
      </c>
      <c r="C213" s="69" t="s">
        <v>306</v>
      </c>
      <c r="D213" s="70" t="s">
        <v>46</v>
      </c>
      <c r="E213" s="39">
        <v>1.5</v>
      </c>
      <c r="F213" s="40">
        <v>210.76502224032924</v>
      </c>
      <c r="G213" s="40">
        <f t="shared" si="29"/>
        <v>316.14753336049387</v>
      </c>
      <c r="H213" s="41"/>
    </row>
    <row r="214" spans="2:8" x14ac:dyDescent="0.35">
      <c r="B214" s="45" t="s">
        <v>324</v>
      </c>
      <c r="C214" s="20" t="s">
        <v>325</v>
      </c>
      <c r="D214" s="72"/>
      <c r="E214" s="86"/>
      <c r="F214" s="43"/>
      <c r="G214" s="43"/>
      <c r="H214" s="23">
        <f>SUM(G215:G225)</f>
        <v>76133.456019794583</v>
      </c>
    </row>
    <row r="215" spans="2:8" x14ac:dyDescent="0.35">
      <c r="B215" s="62" t="s">
        <v>326</v>
      </c>
      <c r="C215" s="63" t="s">
        <v>45</v>
      </c>
      <c r="D215" s="64" t="s">
        <v>46</v>
      </c>
      <c r="E215" s="87">
        <v>2.38775</v>
      </c>
      <c r="F215" s="28">
        <v>156.76205911424984</v>
      </c>
      <c r="G215" s="28">
        <f t="shared" ref="G215:G225" si="30">+F215*E215</f>
        <v>374.30860665005008</v>
      </c>
      <c r="H215" s="29"/>
    </row>
    <row r="216" spans="2:8" x14ac:dyDescent="0.35">
      <c r="B216" s="65" t="s">
        <v>327</v>
      </c>
      <c r="C216" s="66" t="s">
        <v>154</v>
      </c>
      <c r="D216" s="67" t="s">
        <v>46</v>
      </c>
      <c r="E216" s="33">
        <v>934.25</v>
      </c>
      <c r="F216" s="34">
        <v>18.768305062146897</v>
      </c>
      <c r="G216" s="34">
        <f t="shared" si="30"/>
        <v>17534.28900431074</v>
      </c>
      <c r="H216" s="35"/>
    </row>
    <row r="217" spans="2:8" x14ac:dyDescent="0.35">
      <c r="B217" s="65" t="s">
        <v>328</v>
      </c>
      <c r="C217" s="66" t="s">
        <v>329</v>
      </c>
      <c r="D217" s="67" t="s">
        <v>46</v>
      </c>
      <c r="E217" s="88">
        <v>11.05</v>
      </c>
      <c r="F217" s="34">
        <v>75.456572204700649</v>
      </c>
      <c r="G217" s="34">
        <f t="shared" si="30"/>
        <v>833.79512286194222</v>
      </c>
      <c r="H217" s="35"/>
    </row>
    <row r="218" spans="2:8" ht="31" x14ac:dyDescent="0.35">
      <c r="B218" s="65" t="s">
        <v>330</v>
      </c>
      <c r="C218" s="66" t="s">
        <v>222</v>
      </c>
      <c r="D218" s="67" t="s">
        <v>46</v>
      </c>
      <c r="E218" s="88">
        <v>17.55</v>
      </c>
      <c r="F218" s="34">
        <v>49.080007404423995</v>
      </c>
      <c r="G218" s="34">
        <f t="shared" si="30"/>
        <v>861.35412994764113</v>
      </c>
      <c r="H218" s="35"/>
    </row>
    <row r="219" spans="2:8" x14ac:dyDescent="0.35">
      <c r="B219" s="65" t="s">
        <v>331</v>
      </c>
      <c r="C219" s="66" t="s">
        <v>332</v>
      </c>
      <c r="D219" s="67" t="s">
        <v>46</v>
      </c>
      <c r="E219" s="88">
        <v>285.67499999999995</v>
      </c>
      <c r="F219" s="34">
        <v>49.080007404423995</v>
      </c>
      <c r="G219" s="34">
        <f t="shared" si="30"/>
        <v>14020.931115258823</v>
      </c>
      <c r="H219" s="35"/>
    </row>
    <row r="220" spans="2:8" x14ac:dyDescent="0.35">
      <c r="B220" s="65" t="s">
        <v>333</v>
      </c>
      <c r="C220" s="66" t="s">
        <v>334</v>
      </c>
      <c r="D220" s="67" t="s">
        <v>50</v>
      </c>
      <c r="E220" s="88">
        <v>131.38</v>
      </c>
      <c r="F220" s="34">
        <v>194.39730719445578</v>
      </c>
      <c r="G220" s="34">
        <f t="shared" si="30"/>
        <v>25539.9182192076</v>
      </c>
      <c r="H220" s="35"/>
    </row>
    <row r="221" spans="2:8" x14ac:dyDescent="0.35">
      <c r="B221" s="65" t="s">
        <v>335</v>
      </c>
      <c r="C221" s="66" t="s">
        <v>160</v>
      </c>
      <c r="D221" s="67" t="s">
        <v>46</v>
      </c>
      <c r="E221" s="88">
        <v>0.64</v>
      </c>
      <c r="F221" s="34">
        <v>540.77911489933331</v>
      </c>
      <c r="G221" s="34">
        <f t="shared" si="30"/>
        <v>346.0986335355733</v>
      </c>
      <c r="H221" s="35"/>
    </row>
    <row r="222" spans="2:8" x14ac:dyDescent="0.35">
      <c r="B222" s="65" t="s">
        <v>336</v>
      </c>
      <c r="C222" s="66" t="s">
        <v>162</v>
      </c>
      <c r="D222" s="67" t="s">
        <v>46</v>
      </c>
      <c r="E222" s="88">
        <v>2.87</v>
      </c>
      <c r="F222" s="34">
        <v>627.19411489933327</v>
      </c>
      <c r="G222" s="34">
        <f t="shared" si="30"/>
        <v>1800.0471097610866</v>
      </c>
      <c r="H222" s="35"/>
    </row>
    <row r="223" spans="2:8" x14ac:dyDescent="0.35">
      <c r="B223" s="65" t="s">
        <v>337</v>
      </c>
      <c r="C223" s="66" t="s">
        <v>64</v>
      </c>
      <c r="D223" s="67" t="s">
        <v>36</v>
      </c>
      <c r="E223" s="88">
        <v>9.68</v>
      </c>
      <c r="F223" s="34">
        <v>70.844694915254237</v>
      </c>
      <c r="G223" s="34">
        <f t="shared" si="30"/>
        <v>685.77664677966095</v>
      </c>
      <c r="H223" s="35"/>
    </row>
    <row r="224" spans="2:8" x14ac:dyDescent="0.35">
      <c r="B224" s="65" t="s">
        <v>338</v>
      </c>
      <c r="C224" s="66" t="s">
        <v>167</v>
      </c>
      <c r="D224" s="67" t="s">
        <v>168</v>
      </c>
      <c r="E224" s="88">
        <v>90</v>
      </c>
      <c r="F224" s="34">
        <v>6.8513705720161857</v>
      </c>
      <c r="G224" s="34">
        <f t="shared" si="30"/>
        <v>616.62335148145667</v>
      </c>
      <c r="H224" s="35"/>
    </row>
    <row r="225" spans="2:8" x14ac:dyDescent="0.35">
      <c r="B225" s="68" t="s">
        <v>339</v>
      </c>
      <c r="C225" s="69" t="s">
        <v>340</v>
      </c>
      <c r="D225" s="70" t="s">
        <v>17</v>
      </c>
      <c r="E225" s="41">
        <v>8</v>
      </c>
      <c r="F225" s="40">
        <v>1690.03926</v>
      </c>
      <c r="G225" s="40">
        <f t="shared" si="30"/>
        <v>13520.31408</v>
      </c>
      <c r="H225" s="41"/>
    </row>
    <row r="226" spans="2:8" x14ac:dyDescent="0.35">
      <c r="B226" s="14" t="s">
        <v>341</v>
      </c>
      <c r="C226" s="15" t="s">
        <v>342</v>
      </c>
      <c r="D226" s="16"/>
      <c r="E226" s="17"/>
      <c r="F226" s="17"/>
      <c r="G226" s="17"/>
      <c r="H226" s="18">
        <f>SUM(G227:G232)</f>
        <v>8418701.2076467387</v>
      </c>
    </row>
    <row r="227" spans="2:8" ht="31" x14ac:dyDescent="0.35">
      <c r="B227" s="62" t="s">
        <v>343</v>
      </c>
      <c r="C227" s="26" t="s">
        <v>54</v>
      </c>
      <c r="D227" s="64" t="s">
        <v>43</v>
      </c>
      <c r="E227" s="44">
        <v>17838.47</v>
      </c>
      <c r="F227" s="28">
        <v>4.6508029371356843</v>
      </c>
      <c r="G227" s="28">
        <f t="shared" ref="G227:G232" si="31">+F227*E227</f>
        <v>82963.208670006788</v>
      </c>
      <c r="H227" s="29"/>
    </row>
    <row r="228" spans="2:8" ht="31" x14ac:dyDescent="0.35">
      <c r="B228" s="65" t="s">
        <v>344</v>
      </c>
      <c r="C228" s="31" t="s">
        <v>51</v>
      </c>
      <c r="D228" s="67" t="s">
        <v>43</v>
      </c>
      <c r="E228" s="33">
        <v>8645.67</v>
      </c>
      <c r="F228" s="34">
        <v>2.0096062074043077</v>
      </c>
      <c r="G228" s="34">
        <f t="shared" si="31"/>
        <v>17374.392099169203</v>
      </c>
      <c r="H228" s="35"/>
    </row>
    <row r="229" spans="2:8" x14ac:dyDescent="0.35">
      <c r="B229" s="65" t="s">
        <v>345</v>
      </c>
      <c r="C229" s="31" t="s">
        <v>346</v>
      </c>
      <c r="D229" s="67" t="s">
        <v>43</v>
      </c>
      <c r="E229" s="33">
        <v>75350.33</v>
      </c>
      <c r="F229" s="34">
        <v>9.085289458590637</v>
      </c>
      <c r="G229" s="34">
        <f t="shared" si="31"/>
        <v>684579.55885032588</v>
      </c>
      <c r="H229" s="35"/>
    </row>
    <row r="230" spans="2:8" x14ac:dyDescent="0.35">
      <c r="B230" s="65" t="s">
        <v>347</v>
      </c>
      <c r="C230" s="31" t="s">
        <v>348</v>
      </c>
      <c r="D230" s="67" t="s">
        <v>43</v>
      </c>
      <c r="E230" s="33">
        <v>1161575.49</v>
      </c>
      <c r="F230" s="34">
        <v>2.4632247586342837</v>
      </c>
      <c r="G230" s="34">
        <f t="shared" si="31"/>
        <v>2861221.5059907497</v>
      </c>
      <c r="H230" s="35"/>
    </row>
    <row r="231" spans="2:8" ht="31" x14ac:dyDescent="0.35">
      <c r="B231" s="65" t="s">
        <v>349</v>
      </c>
      <c r="C231" s="31" t="s">
        <v>47</v>
      </c>
      <c r="D231" s="67" t="s">
        <v>43</v>
      </c>
      <c r="E231" s="33">
        <v>227937.50983519998</v>
      </c>
      <c r="F231" s="34">
        <v>4.6508029371356843</v>
      </c>
      <c r="G231" s="34">
        <f t="shared" si="31"/>
        <v>1060092.4402249421</v>
      </c>
      <c r="H231" s="35"/>
    </row>
    <row r="232" spans="2:8" ht="31" x14ac:dyDescent="0.35">
      <c r="B232" s="68" t="s">
        <v>350</v>
      </c>
      <c r="C232" s="37" t="s">
        <v>42</v>
      </c>
      <c r="D232" s="70" t="s">
        <v>43</v>
      </c>
      <c r="E232" s="39">
        <v>1847361.9797416572</v>
      </c>
      <c r="F232" s="40">
        <v>2.0096062074043077</v>
      </c>
      <c r="G232" s="40">
        <f t="shared" si="31"/>
        <v>3712470.101811545</v>
      </c>
      <c r="H232" s="41"/>
    </row>
    <row r="233" spans="2:8" x14ac:dyDescent="0.35">
      <c r="B233" s="14" t="s">
        <v>351</v>
      </c>
      <c r="C233" s="15" t="s">
        <v>352</v>
      </c>
      <c r="D233" s="16"/>
      <c r="E233" s="17"/>
      <c r="F233" s="17"/>
      <c r="G233" s="17"/>
      <c r="H233" s="18">
        <f>SUM(G235:G294)</f>
        <v>46957.880759412838</v>
      </c>
    </row>
    <row r="234" spans="2:8" x14ac:dyDescent="0.35">
      <c r="B234" s="45" t="s">
        <v>353</v>
      </c>
      <c r="C234" s="20" t="s">
        <v>14</v>
      </c>
      <c r="D234" s="84"/>
      <c r="E234" s="59"/>
      <c r="F234" s="22"/>
      <c r="G234" s="22"/>
      <c r="H234" s="61"/>
    </row>
    <row r="235" spans="2:8" ht="31" x14ac:dyDescent="0.35">
      <c r="B235" s="62" t="s">
        <v>354</v>
      </c>
      <c r="C235" s="26" t="s">
        <v>355</v>
      </c>
      <c r="D235" s="64" t="s">
        <v>20</v>
      </c>
      <c r="E235" s="28">
        <v>1</v>
      </c>
      <c r="F235" s="28">
        <v>17580</v>
      </c>
      <c r="G235" s="28">
        <f t="shared" ref="G235:G236" si="32">+F235*E235</f>
        <v>17580</v>
      </c>
      <c r="H235" s="29"/>
    </row>
    <row r="236" spans="2:8" x14ac:dyDescent="0.35">
      <c r="B236" s="68" t="s">
        <v>356</v>
      </c>
      <c r="C236" s="37" t="s">
        <v>357</v>
      </c>
      <c r="D236" s="70" t="s">
        <v>36</v>
      </c>
      <c r="E236" s="40">
        <v>137.65</v>
      </c>
      <c r="F236" s="40">
        <v>2.0521639999999999</v>
      </c>
      <c r="G236" s="40">
        <f t="shared" si="32"/>
        <v>282.4803746</v>
      </c>
      <c r="H236" s="41"/>
    </row>
    <row r="237" spans="2:8" x14ac:dyDescent="0.35">
      <c r="B237" s="45" t="s">
        <v>358</v>
      </c>
      <c r="C237" s="20" t="s">
        <v>33</v>
      </c>
      <c r="D237" s="72"/>
      <c r="E237" s="43"/>
      <c r="F237" s="43"/>
      <c r="G237" s="43"/>
      <c r="H237" s="61"/>
    </row>
    <row r="238" spans="2:8" ht="31" x14ac:dyDescent="0.35">
      <c r="B238" s="62" t="s">
        <v>359</v>
      </c>
      <c r="C238" s="26" t="s">
        <v>360</v>
      </c>
      <c r="D238" s="64" t="s">
        <v>46</v>
      </c>
      <c r="E238" s="28">
        <v>2.835</v>
      </c>
      <c r="F238" s="28">
        <v>53.512199999999993</v>
      </c>
      <c r="G238" s="28">
        <f t="shared" ref="G238:G240" si="33">+F238*E238</f>
        <v>151.70708699999997</v>
      </c>
      <c r="H238" s="29"/>
    </row>
    <row r="239" spans="2:8" ht="31" x14ac:dyDescent="0.35">
      <c r="B239" s="65" t="s">
        <v>361</v>
      </c>
      <c r="C239" s="31" t="s">
        <v>362</v>
      </c>
      <c r="D239" s="67" t="s">
        <v>46</v>
      </c>
      <c r="E239" s="34">
        <v>34.4</v>
      </c>
      <c r="F239" s="34">
        <v>6.37976610886916</v>
      </c>
      <c r="G239" s="34">
        <f t="shared" si="33"/>
        <v>219.46395414509908</v>
      </c>
      <c r="H239" s="35"/>
    </row>
    <row r="240" spans="2:8" x14ac:dyDescent="0.35">
      <c r="B240" s="68" t="s">
        <v>363</v>
      </c>
      <c r="C240" s="37" t="s">
        <v>364</v>
      </c>
      <c r="D240" s="70" t="s">
        <v>46</v>
      </c>
      <c r="E240" s="40">
        <v>37.234999999999999</v>
      </c>
      <c r="F240" s="40">
        <v>33.805737214270771</v>
      </c>
      <c r="G240" s="40">
        <f t="shared" si="33"/>
        <v>1258.7566251733722</v>
      </c>
      <c r="H240" s="41"/>
    </row>
    <row r="241" spans="2:8" x14ac:dyDescent="0.35">
      <c r="B241" s="45" t="s">
        <v>365</v>
      </c>
      <c r="C241" s="20" t="s">
        <v>366</v>
      </c>
      <c r="D241" s="72"/>
      <c r="E241" s="43"/>
      <c r="F241" s="43"/>
      <c r="G241" s="43"/>
      <c r="H241" s="61"/>
    </row>
    <row r="242" spans="2:8" x14ac:dyDescent="0.35">
      <c r="B242" s="62" t="s">
        <v>367</v>
      </c>
      <c r="C242" s="26" t="s">
        <v>368</v>
      </c>
      <c r="D242" s="64" t="s">
        <v>36</v>
      </c>
      <c r="E242" s="28">
        <v>12.48</v>
      </c>
      <c r="F242" s="28">
        <v>48.902182839959607</v>
      </c>
      <c r="G242" s="28">
        <f t="shared" ref="G242:G244" si="34">+F242*E242</f>
        <v>610.29924184269589</v>
      </c>
      <c r="H242" s="29"/>
    </row>
    <row r="243" spans="2:8" x14ac:dyDescent="0.35">
      <c r="B243" s="65" t="s">
        <v>369</v>
      </c>
      <c r="C243" s="31" t="s">
        <v>370</v>
      </c>
      <c r="D243" s="67" t="s">
        <v>36</v>
      </c>
      <c r="E243" s="34">
        <v>81.540000000000006</v>
      </c>
      <c r="F243" s="34">
        <v>80.088940000000008</v>
      </c>
      <c r="G243" s="34">
        <f t="shared" si="34"/>
        <v>6530.4521676000013</v>
      </c>
      <c r="H243" s="35"/>
    </row>
    <row r="244" spans="2:8" x14ac:dyDescent="0.35">
      <c r="B244" s="68" t="s">
        <v>371</v>
      </c>
      <c r="C244" s="37" t="s">
        <v>372</v>
      </c>
      <c r="D244" s="70" t="s">
        <v>204</v>
      </c>
      <c r="E244" s="40">
        <v>62</v>
      </c>
      <c r="F244" s="40">
        <v>35.133000000000003</v>
      </c>
      <c r="G244" s="40">
        <f t="shared" si="34"/>
        <v>2178.2460000000001</v>
      </c>
      <c r="H244" s="41"/>
    </row>
    <row r="245" spans="2:8" x14ac:dyDescent="0.35">
      <c r="B245" s="45" t="s">
        <v>373</v>
      </c>
      <c r="C245" s="20" t="s">
        <v>374</v>
      </c>
      <c r="D245" s="72"/>
      <c r="E245" s="43"/>
      <c r="F245" s="43"/>
      <c r="G245" s="43"/>
      <c r="H245" s="61"/>
    </row>
    <row r="246" spans="2:8" ht="31" x14ac:dyDescent="0.35">
      <c r="B246" s="62" t="s">
        <v>375</v>
      </c>
      <c r="C246" s="26" t="s">
        <v>376</v>
      </c>
      <c r="D246" s="64" t="s">
        <v>17</v>
      </c>
      <c r="E246" s="28">
        <v>1</v>
      </c>
      <c r="F246" s="28">
        <v>6840.328037990118</v>
      </c>
      <c r="G246" s="28">
        <f t="shared" ref="G246:G252" si="35">+F246*E246</f>
        <v>6840.328037990118</v>
      </c>
      <c r="H246" s="29"/>
    </row>
    <row r="247" spans="2:8" ht="31" x14ac:dyDescent="0.35">
      <c r="B247" s="65" t="s">
        <v>377</v>
      </c>
      <c r="C247" s="31" t="s">
        <v>378</v>
      </c>
      <c r="D247" s="67" t="s">
        <v>204</v>
      </c>
      <c r="E247" s="34">
        <v>9</v>
      </c>
      <c r="F247" s="34">
        <v>279.79652719734332</v>
      </c>
      <c r="G247" s="34">
        <f t="shared" si="35"/>
        <v>2518.1687447760901</v>
      </c>
      <c r="H247" s="35"/>
    </row>
    <row r="248" spans="2:8" ht="31" x14ac:dyDescent="0.35">
      <c r="B248" s="65" t="s">
        <v>379</v>
      </c>
      <c r="C248" s="31" t="s">
        <v>380</v>
      </c>
      <c r="D248" s="67" t="s">
        <v>17</v>
      </c>
      <c r="E248" s="34">
        <v>1</v>
      </c>
      <c r="F248" s="34">
        <v>639.41725766408445</v>
      </c>
      <c r="G248" s="34">
        <f t="shared" si="35"/>
        <v>639.41725766408445</v>
      </c>
      <c r="H248" s="35"/>
    </row>
    <row r="249" spans="2:8" x14ac:dyDescent="0.35">
      <c r="B249" s="65" t="s">
        <v>381</v>
      </c>
      <c r="C249" s="31" t="s">
        <v>382</v>
      </c>
      <c r="D249" s="67" t="s">
        <v>17</v>
      </c>
      <c r="E249" s="34">
        <v>1</v>
      </c>
      <c r="F249" s="34">
        <v>1012.5983030967718</v>
      </c>
      <c r="G249" s="34">
        <f t="shared" si="35"/>
        <v>1012.5983030967718</v>
      </c>
      <c r="H249" s="35"/>
    </row>
    <row r="250" spans="2:8" ht="31" x14ac:dyDescent="0.35">
      <c r="B250" s="65" t="s">
        <v>383</v>
      </c>
      <c r="C250" s="31" t="s">
        <v>384</v>
      </c>
      <c r="D250" s="67" t="s">
        <v>17</v>
      </c>
      <c r="E250" s="34">
        <v>2</v>
      </c>
      <c r="F250" s="34">
        <v>3262.1042740888593</v>
      </c>
      <c r="G250" s="34">
        <f t="shared" si="35"/>
        <v>6524.2085481777185</v>
      </c>
      <c r="H250" s="35"/>
    </row>
    <row r="251" spans="2:8" x14ac:dyDescent="0.35">
      <c r="B251" s="65" t="s">
        <v>385</v>
      </c>
      <c r="C251" s="31" t="s">
        <v>386</v>
      </c>
      <c r="D251" s="67" t="s">
        <v>17</v>
      </c>
      <c r="E251" s="34">
        <v>2</v>
      </c>
      <c r="F251" s="34">
        <v>159.61093016949152</v>
      </c>
      <c r="G251" s="34">
        <f t="shared" si="35"/>
        <v>319.22186033898305</v>
      </c>
      <c r="H251" s="35"/>
    </row>
    <row r="252" spans="2:8" x14ac:dyDescent="0.35">
      <c r="B252" s="68" t="s">
        <v>387</v>
      </c>
      <c r="C252" s="37" t="s">
        <v>388</v>
      </c>
      <c r="D252" s="70" t="s">
        <v>17</v>
      </c>
      <c r="E252" s="40">
        <v>3</v>
      </c>
      <c r="F252" s="40">
        <v>88.943372335969869</v>
      </c>
      <c r="G252" s="40">
        <f t="shared" si="35"/>
        <v>266.83011700790962</v>
      </c>
      <c r="H252" s="41"/>
    </row>
    <row r="253" spans="2:8" x14ac:dyDescent="0.35">
      <c r="B253" s="45" t="s">
        <v>389</v>
      </c>
      <c r="C253" s="20" t="s">
        <v>390</v>
      </c>
      <c r="D253" s="72"/>
      <c r="E253" s="43"/>
      <c r="F253" s="43"/>
      <c r="G253" s="43"/>
      <c r="H253" s="61"/>
    </row>
    <row r="254" spans="2:8" x14ac:dyDescent="0.35">
      <c r="B254" s="62" t="s">
        <v>391</v>
      </c>
      <c r="C254" s="26" t="s">
        <v>392</v>
      </c>
      <c r="D254" s="64" t="s">
        <v>46</v>
      </c>
      <c r="E254" s="243" t="s">
        <v>512</v>
      </c>
      <c r="F254" s="244"/>
      <c r="G254" s="245"/>
      <c r="H254" s="29"/>
    </row>
    <row r="255" spans="2:8" x14ac:dyDescent="0.35">
      <c r="B255" s="65" t="s">
        <v>393</v>
      </c>
      <c r="C255" s="31" t="s">
        <v>394</v>
      </c>
      <c r="D255" s="67" t="s">
        <v>204</v>
      </c>
      <c r="E255" s="243" t="s">
        <v>512</v>
      </c>
      <c r="F255" s="244"/>
      <c r="G255" s="245"/>
      <c r="H255" s="35"/>
    </row>
    <row r="256" spans="2:8" ht="31" x14ac:dyDescent="0.35">
      <c r="B256" s="65" t="s">
        <v>395</v>
      </c>
      <c r="C256" s="31" t="s">
        <v>396</v>
      </c>
      <c r="D256" s="67" t="s">
        <v>36</v>
      </c>
      <c r="E256" s="243" t="s">
        <v>512</v>
      </c>
      <c r="F256" s="244"/>
      <c r="G256" s="245"/>
      <c r="H256" s="35"/>
    </row>
    <row r="257" spans="2:8" x14ac:dyDescent="0.35">
      <c r="B257" s="65" t="s">
        <v>397</v>
      </c>
      <c r="C257" s="31" t="s">
        <v>398</v>
      </c>
      <c r="D257" s="67" t="s">
        <v>36</v>
      </c>
      <c r="E257" s="243" t="s">
        <v>512</v>
      </c>
      <c r="F257" s="244"/>
      <c r="G257" s="245"/>
      <c r="H257" s="35"/>
    </row>
    <row r="258" spans="2:8" x14ac:dyDescent="0.35">
      <c r="B258" s="65" t="s">
        <v>399</v>
      </c>
      <c r="C258" s="31" t="s">
        <v>400</v>
      </c>
      <c r="D258" s="67" t="s">
        <v>36</v>
      </c>
      <c r="E258" s="243" t="s">
        <v>512</v>
      </c>
      <c r="F258" s="244"/>
      <c r="G258" s="245"/>
      <c r="H258" s="35"/>
    </row>
    <row r="259" spans="2:8" x14ac:dyDescent="0.35">
      <c r="B259" s="68" t="s">
        <v>401</v>
      </c>
      <c r="C259" s="37" t="s">
        <v>402</v>
      </c>
      <c r="D259" s="70" t="s">
        <v>46</v>
      </c>
      <c r="E259" s="243" t="s">
        <v>512</v>
      </c>
      <c r="F259" s="244"/>
      <c r="G259" s="245"/>
      <c r="H259" s="41"/>
    </row>
    <row r="260" spans="2:8" x14ac:dyDescent="0.35">
      <c r="B260" s="45" t="s">
        <v>403</v>
      </c>
      <c r="C260" s="20" t="s">
        <v>404</v>
      </c>
      <c r="D260" s="72"/>
      <c r="E260" s="159"/>
      <c r="F260" s="159"/>
      <c r="G260" s="159"/>
      <c r="H260" s="61"/>
    </row>
    <row r="261" spans="2:8" x14ac:dyDescent="0.35">
      <c r="B261" s="62" t="s">
        <v>405</v>
      </c>
      <c r="C261" s="26" t="s">
        <v>406</v>
      </c>
      <c r="D261" s="64" t="s">
        <v>17</v>
      </c>
      <c r="E261" s="243" t="s">
        <v>512</v>
      </c>
      <c r="F261" s="244"/>
      <c r="G261" s="245"/>
      <c r="H261" s="29"/>
    </row>
    <row r="262" spans="2:8" x14ac:dyDescent="0.35">
      <c r="B262" s="65" t="s">
        <v>407</v>
      </c>
      <c r="C262" s="31" t="s">
        <v>408</v>
      </c>
      <c r="D262" s="67" t="s">
        <v>17</v>
      </c>
      <c r="E262" s="243" t="s">
        <v>512</v>
      </c>
      <c r="F262" s="244"/>
      <c r="G262" s="245"/>
      <c r="H262" s="35"/>
    </row>
    <row r="263" spans="2:8" ht="31" x14ac:dyDescent="0.35">
      <c r="B263" s="65" t="s">
        <v>409</v>
      </c>
      <c r="C263" s="31" t="s">
        <v>410</v>
      </c>
      <c r="D263" s="67" t="s">
        <v>17</v>
      </c>
      <c r="E263" s="243" t="s">
        <v>512</v>
      </c>
      <c r="F263" s="244"/>
      <c r="G263" s="245"/>
      <c r="H263" s="35"/>
    </row>
    <row r="264" spans="2:8" x14ac:dyDescent="0.35">
      <c r="B264" s="65" t="s">
        <v>411</v>
      </c>
      <c r="C264" s="31" t="s">
        <v>412</v>
      </c>
      <c r="D264" s="67" t="s">
        <v>17</v>
      </c>
      <c r="E264" s="243" t="s">
        <v>512</v>
      </c>
      <c r="F264" s="244"/>
      <c r="G264" s="245"/>
      <c r="H264" s="35"/>
    </row>
    <row r="265" spans="2:8" ht="31" x14ac:dyDescent="0.35">
      <c r="B265" s="68" t="s">
        <v>413</v>
      </c>
      <c r="C265" s="37" t="s">
        <v>414</v>
      </c>
      <c r="D265" s="70" t="s">
        <v>17</v>
      </c>
      <c r="E265" s="243" t="s">
        <v>512</v>
      </c>
      <c r="F265" s="244"/>
      <c r="G265" s="245"/>
      <c r="H265" s="41"/>
    </row>
    <row r="266" spans="2:8" x14ac:dyDescent="0.35">
      <c r="B266" s="45" t="s">
        <v>415</v>
      </c>
      <c r="C266" s="20" t="s">
        <v>416</v>
      </c>
      <c r="D266" s="72"/>
      <c r="E266" s="159"/>
      <c r="F266" s="159"/>
      <c r="G266" s="159"/>
      <c r="H266" s="61"/>
    </row>
    <row r="267" spans="2:8" x14ac:dyDescent="0.35">
      <c r="B267" s="62" t="s">
        <v>417</v>
      </c>
      <c r="C267" s="26" t="s">
        <v>406</v>
      </c>
      <c r="D267" s="64" t="s">
        <v>17</v>
      </c>
      <c r="E267" s="243" t="s">
        <v>512</v>
      </c>
      <c r="F267" s="244"/>
      <c r="G267" s="245"/>
      <c r="H267" s="29"/>
    </row>
    <row r="268" spans="2:8" x14ac:dyDescent="0.35">
      <c r="B268" s="65" t="s">
        <v>418</v>
      </c>
      <c r="C268" s="31" t="s">
        <v>408</v>
      </c>
      <c r="D268" s="67" t="s">
        <v>17</v>
      </c>
      <c r="E268" s="243" t="s">
        <v>512</v>
      </c>
      <c r="F268" s="244"/>
      <c r="G268" s="245"/>
      <c r="H268" s="35"/>
    </row>
    <row r="269" spans="2:8" ht="31" x14ac:dyDescent="0.35">
      <c r="B269" s="65" t="s">
        <v>419</v>
      </c>
      <c r="C269" s="31" t="s">
        <v>410</v>
      </c>
      <c r="D269" s="67" t="s">
        <v>17</v>
      </c>
      <c r="E269" s="243" t="s">
        <v>512</v>
      </c>
      <c r="F269" s="244"/>
      <c r="G269" s="245"/>
      <c r="H269" s="35"/>
    </row>
    <row r="270" spans="2:8" x14ac:dyDescent="0.35">
      <c r="B270" s="65" t="s">
        <v>420</v>
      </c>
      <c r="C270" s="31" t="s">
        <v>412</v>
      </c>
      <c r="D270" s="67" t="s">
        <v>17</v>
      </c>
      <c r="E270" s="243" t="s">
        <v>512</v>
      </c>
      <c r="F270" s="244"/>
      <c r="G270" s="245"/>
      <c r="H270" s="35"/>
    </row>
    <row r="271" spans="2:8" ht="31" x14ac:dyDescent="0.35">
      <c r="B271" s="68" t="s">
        <v>421</v>
      </c>
      <c r="C271" s="37" t="s">
        <v>414</v>
      </c>
      <c r="D271" s="70" t="s">
        <v>17</v>
      </c>
      <c r="E271" s="243" t="s">
        <v>512</v>
      </c>
      <c r="F271" s="244"/>
      <c r="G271" s="245"/>
      <c r="H271" s="41"/>
    </row>
    <row r="272" spans="2:8" ht="15.65" customHeight="1" x14ac:dyDescent="0.35">
      <c r="B272" s="45" t="s">
        <v>422</v>
      </c>
      <c r="C272" s="20" t="s">
        <v>423</v>
      </c>
      <c r="D272" s="72"/>
      <c r="E272" s="34"/>
      <c r="F272" s="34"/>
      <c r="G272" s="34"/>
      <c r="H272" s="61"/>
    </row>
    <row r="273" spans="2:8" ht="31" x14ac:dyDescent="0.35">
      <c r="B273" s="89" t="s">
        <v>424</v>
      </c>
      <c r="C273" s="90" t="s">
        <v>425</v>
      </c>
      <c r="D273" s="91" t="s">
        <v>20</v>
      </c>
      <c r="E273" s="243" t="s">
        <v>512</v>
      </c>
      <c r="F273" s="244"/>
      <c r="G273" s="245"/>
      <c r="H273" s="93"/>
    </row>
    <row r="274" spans="2:8" x14ac:dyDescent="0.35">
      <c r="B274" s="45" t="s">
        <v>426</v>
      </c>
      <c r="C274" s="20" t="s">
        <v>427</v>
      </c>
      <c r="D274" s="72"/>
      <c r="E274" s="43"/>
      <c r="F274" s="43"/>
      <c r="G274" s="43"/>
      <c r="H274" s="61"/>
    </row>
    <row r="275" spans="2:8" x14ac:dyDescent="0.35">
      <c r="B275" s="62" t="s">
        <v>428</v>
      </c>
      <c r="C275" s="26" t="s">
        <v>429</v>
      </c>
      <c r="D275" s="64" t="s">
        <v>17</v>
      </c>
      <c r="E275" s="243" t="s">
        <v>512</v>
      </c>
      <c r="F275" s="244"/>
      <c r="G275" s="245"/>
      <c r="H275" s="29"/>
    </row>
    <row r="276" spans="2:8" x14ac:dyDescent="0.35">
      <c r="B276" s="65" t="s">
        <v>430</v>
      </c>
      <c r="C276" s="31" t="s">
        <v>431</v>
      </c>
      <c r="D276" s="67" t="s">
        <v>17</v>
      </c>
      <c r="E276" s="243" t="s">
        <v>512</v>
      </c>
      <c r="F276" s="244"/>
      <c r="G276" s="245"/>
      <c r="H276" s="35"/>
    </row>
    <row r="277" spans="2:8" x14ac:dyDescent="0.35">
      <c r="B277" s="65" t="s">
        <v>432</v>
      </c>
      <c r="C277" s="31" t="s">
        <v>433</v>
      </c>
      <c r="D277" s="67" t="s">
        <v>17</v>
      </c>
      <c r="E277" s="243" t="s">
        <v>512</v>
      </c>
      <c r="F277" s="244"/>
      <c r="G277" s="245"/>
      <c r="H277" s="35"/>
    </row>
    <row r="278" spans="2:8" x14ac:dyDescent="0.35">
      <c r="B278" s="65" t="s">
        <v>434</v>
      </c>
      <c r="C278" s="31" t="s">
        <v>435</v>
      </c>
      <c r="D278" s="67" t="s">
        <v>17</v>
      </c>
      <c r="E278" s="243" t="s">
        <v>512</v>
      </c>
      <c r="F278" s="244"/>
      <c r="G278" s="245"/>
      <c r="H278" s="35"/>
    </row>
    <row r="279" spans="2:8" x14ac:dyDescent="0.35">
      <c r="B279" s="65" t="s">
        <v>436</v>
      </c>
      <c r="C279" s="31" t="s">
        <v>437</v>
      </c>
      <c r="D279" s="67" t="s">
        <v>17</v>
      </c>
      <c r="E279" s="243" t="s">
        <v>512</v>
      </c>
      <c r="F279" s="244"/>
      <c r="G279" s="245"/>
      <c r="H279" s="35"/>
    </row>
    <row r="280" spans="2:8" x14ac:dyDescent="0.35">
      <c r="B280" s="65" t="s">
        <v>438</v>
      </c>
      <c r="C280" s="31" t="s">
        <v>439</v>
      </c>
      <c r="D280" s="67" t="s">
        <v>17</v>
      </c>
      <c r="E280" s="243" t="s">
        <v>512</v>
      </c>
      <c r="F280" s="244"/>
      <c r="G280" s="245"/>
      <c r="H280" s="35"/>
    </row>
    <row r="281" spans="2:8" x14ac:dyDescent="0.35">
      <c r="B281" s="65" t="s">
        <v>440</v>
      </c>
      <c r="C281" s="31" t="s">
        <v>441</v>
      </c>
      <c r="D281" s="67" t="s">
        <v>17</v>
      </c>
      <c r="E281" s="243" t="s">
        <v>512</v>
      </c>
      <c r="F281" s="244"/>
      <c r="G281" s="245"/>
      <c r="H281" s="35"/>
    </row>
    <row r="282" spans="2:8" ht="31" x14ac:dyDescent="0.35">
      <c r="B282" s="76" t="s">
        <v>442</v>
      </c>
      <c r="C282" s="94" t="s">
        <v>443</v>
      </c>
      <c r="D282" s="85" t="s">
        <v>17</v>
      </c>
      <c r="E282" s="243" t="s">
        <v>512</v>
      </c>
      <c r="F282" s="244"/>
      <c r="G282" s="245"/>
      <c r="H282" s="81"/>
    </row>
    <row r="283" spans="2:8" ht="31" x14ac:dyDescent="0.35">
      <c r="B283" s="45" t="s">
        <v>444</v>
      </c>
      <c r="C283" s="20" t="s">
        <v>445</v>
      </c>
      <c r="D283" s="72"/>
      <c r="E283" s="43"/>
      <c r="F283" s="43"/>
      <c r="G283" s="43"/>
      <c r="H283" s="61"/>
    </row>
    <row r="284" spans="2:8" ht="31" x14ac:dyDescent="0.35">
      <c r="B284" s="62" t="s">
        <v>446</v>
      </c>
      <c r="C284" s="26" t="s">
        <v>447</v>
      </c>
      <c r="D284" s="64" t="s">
        <v>17</v>
      </c>
      <c r="E284" s="243" t="s">
        <v>512</v>
      </c>
      <c r="F284" s="244"/>
      <c r="G284" s="245"/>
      <c r="H284" s="29"/>
    </row>
    <row r="285" spans="2:8" x14ac:dyDescent="0.35">
      <c r="B285" s="65" t="s">
        <v>448</v>
      </c>
      <c r="C285" s="31" t="s">
        <v>449</v>
      </c>
      <c r="D285" s="67" t="s">
        <v>17</v>
      </c>
      <c r="E285" s="243" t="s">
        <v>512</v>
      </c>
      <c r="F285" s="244"/>
      <c r="G285" s="245"/>
      <c r="H285" s="35"/>
    </row>
    <row r="286" spans="2:8" ht="31" x14ac:dyDescent="0.35">
      <c r="B286" s="65" t="s">
        <v>450</v>
      </c>
      <c r="C286" s="31" t="s">
        <v>451</v>
      </c>
      <c r="D286" s="67" t="s">
        <v>17</v>
      </c>
      <c r="E286" s="243" t="s">
        <v>512</v>
      </c>
      <c r="F286" s="244"/>
      <c r="G286" s="245"/>
      <c r="H286" s="35"/>
    </row>
    <row r="287" spans="2:8" x14ac:dyDescent="0.35">
      <c r="B287" s="65" t="s">
        <v>452</v>
      </c>
      <c r="C287" s="31" t="s">
        <v>453</v>
      </c>
      <c r="D287" s="67" t="s">
        <v>17</v>
      </c>
      <c r="E287" s="243" t="s">
        <v>512</v>
      </c>
      <c r="F287" s="244"/>
      <c r="G287" s="245"/>
      <c r="H287" s="35"/>
    </row>
    <row r="288" spans="2:8" ht="31" x14ac:dyDescent="0.35">
      <c r="B288" s="68" t="s">
        <v>454</v>
      </c>
      <c r="C288" s="37" t="s">
        <v>455</v>
      </c>
      <c r="D288" s="70" t="s">
        <v>17</v>
      </c>
      <c r="E288" s="243" t="s">
        <v>512</v>
      </c>
      <c r="F288" s="244"/>
      <c r="G288" s="245"/>
      <c r="H288" s="41"/>
    </row>
    <row r="289" spans="2:8" x14ac:dyDescent="0.35">
      <c r="B289" s="45" t="s">
        <v>456</v>
      </c>
      <c r="C289" s="20" t="s">
        <v>457</v>
      </c>
      <c r="D289" s="72"/>
      <c r="E289" s="43"/>
      <c r="F289" s="43"/>
      <c r="G289" s="43"/>
      <c r="H289" s="61"/>
    </row>
    <row r="290" spans="2:8" ht="31" x14ac:dyDescent="0.35">
      <c r="B290" s="89" t="s">
        <v>458</v>
      </c>
      <c r="C290" s="90" t="s">
        <v>459</v>
      </c>
      <c r="D290" s="91" t="s">
        <v>17</v>
      </c>
      <c r="E290" s="92">
        <v>1</v>
      </c>
      <c r="F290" s="92">
        <v>25.702439999999999</v>
      </c>
      <c r="G290" s="92">
        <f>+F290*E290</f>
        <v>25.702439999999999</v>
      </c>
      <c r="H290" s="93"/>
    </row>
    <row r="291" spans="2:8" ht="31" x14ac:dyDescent="0.35">
      <c r="B291" s="45" t="s">
        <v>460</v>
      </c>
      <c r="C291" s="20" t="s">
        <v>461</v>
      </c>
      <c r="D291" s="72"/>
      <c r="E291" s="43"/>
      <c r="F291" s="43"/>
      <c r="G291" s="43"/>
      <c r="H291" s="61"/>
    </row>
    <row r="292" spans="2:8" ht="31" x14ac:dyDescent="0.35">
      <c r="B292" s="89" t="s">
        <v>462</v>
      </c>
      <c r="C292" s="90" t="s">
        <v>463</v>
      </c>
      <c r="D292" s="91" t="s">
        <v>23</v>
      </c>
      <c r="E292" s="243" t="s">
        <v>512</v>
      </c>
      <c r="F292" s="244"/>
      <c r="G292" s="245"/>
      <c r="H292" s="93"/>
    </row>
    <row r="293" spans="2:8" ht="31" x14ac:dyDescent="0.35">
      <c r="B293" s="45" t="s">
        <v>464</v>
      </c>
      <c r="C293" s="20" t="s">
        <v>465</v>
      </c>
      <c r="D293" s="72"/>
      <c r="E293" s="43"/>
      <c r="F293" s="43"/>
      <c r="G293" s="43"/>
      <c r="H293" s="61"/>
    </row>
    <row r="294" spans="2:8" ht="31" x14ac:dyDescent="0.35">
      <c r="B294" s="89" t="s">
        <v>466</v>
      </c>
      <c r="C294" s="90" t="s">
        <v>467</v>
      </c>
      <c r="D294" s="91" t="s">
        <v>23</v>
      </c>
      <c r="E294" s="243" t="s">
        <v>512</v>
      </c>
      <c r="F294" s="244"/>
      <c r="G294" s="245"/>
      <c r="H294" s="93"/>
    </row>
    <row r="295" spans="2:8" x14ac:dyDescent="0.35">
      <c r="B295" s="14" t="s">
        <v>468</v>
      </c>
      <c r="C295" s="15" t="s">
        <v>469</v>
      </c>
      <c r="D295" s="16"/>
      <c r="E295" s="17"/>
      <c r="F295" s="17"/>
      <c r="G295" s="17"/>
      <c r="H295" s="18">
        <f>SUM(G296:G297)</f>
        <v>744416.42640151817</v>
      </c>
    </row>
    <row r="296" spans="2:8" ht="31" x14ac:dyDescent="0.35">
      <c r="B296" s="62" t="s">
        <v>470</v>
      </c>
      <c r="C296" s="26" t="s">
        <v>471</v>
      </c>
      <c r="D296" s="64" t="s">
        <v>46</v>
      </c>
      <c r="E296" s="44">
        <v>258743.55799999999</v>
      </c>
      <c r="F296" s="28">
        <v>2.8652999717514134</v>
      </c>
      <c r="G296" s="28">
        <f t="shared" ref="G296:G297" si="36">+F296*E296</f>
        <v>741377.90942826017</v>
      </c>
      <c r="H296" s="29"/>
    </row>
    <row r="297" spans="2:8" ht="31" x14ac:dyDescent="0.35">
      <c r="B297" s="68" t="s">
        <v>472</v>
      </c>
      <c r="C297" s="37" t="s">
        <v>473</v>
      </c>
      <c r="D297" s="70" t="s">
        <v>36</v>
      </c>
      <c r="E297" s="39">
        <v>1000</v>
      </c>
      <c r="F297" s="40">
        <v>3.038516973258004</v>
      </c>
      <c r="G297" s="40">
        <f t="shared" si="36"/>
        <v>3038.5169732580039</v>
      </c>
      <c r="H297" s="41"/>
    </row>
    <row r="298" spans="2:8" x14ac:dyDescent="0.35">
      <c r="B298" s="14" t="s">
        <v>474</v>
      </c>
      <c r="C298" s="15" t="s">
        <v>475</v>
      </c>
      <c r="D298" s="16"/>
      <c r="E298" s="17"/>
      <c r="F298" s="17"/>
      <c r="G298" s="17"/>
      <c r="H298" s="18">
        <f>SUM(G299:G300)</f>
        <v>734286.75151171035</v>
      </c>
    </row>
    <row r="299" spans="2:8" x14ac:dyDescent="0.35">
      <c r="B299" s="62" t="s">
        <v>476</v>
      </c>
      <c r="C299" s="26" t="s">
        <v>475</v>
      </c>
      <c r="D299" s="64" t="s">
        <v>20</v>
      </c>
      <c r="E299" s="44">
        <v>1</v>
      </c>
      <c r="F299" s="28">
        <v>637207.03212429374</v>
      </c>
      <c r="G299" s="28">
        <f t="shared" ref="G299:G300" si="37">+F299*E299</f>
        <v>637207.03212429374</v>
      </c>
      <c r="H299" s="29"/>
    </row>
    <row r="300" spans="2:8" ht="31" x14ac:dyDescent="0.35">
      <c r="B300" s="68" t="s">
        <v>477</v>
      </c>
      <c r="C300" s="37" t="s">
        <v>478</v>
      </c>
      <c r="D300" s="70" t="s">
        <v>20</v>
      </c>
      <c r="E300" s="39">
        <v>1</v>
      </c>
      <c r="F300" s="40">
        <v>97079.719387416641</v>
      </c>
      <c r="G300" s="40">
        <f t="shared" si="37"/>
        <v>97079.719387416641</v>
      </c>
      <c r="H300" s="41"/>
    </row>
    <row r="301" spans="2:8" x14ac:dyDescent="0.35">
      <c r="B301" s="14" t="s">
        <v>479</v>
      </c>
      <c r="C301" s="15" t="s">
        <v>480</v>
      </c>
      <c r="D301" s="16"/>
      <c r="E301" s="17"/>
      <c r="F301" s="17"/>
      <c r="G301" s="17"/>
      <c r="H301" s="18">
        <f>SUM(G302:G305)</f>
        <v>0</v>
      </c>
    </row>
    <row r="302" spans="2:8" x14ac:dyDescent="0.35">
      <c r="B302" s="62" t="s">
        <v>481</v>
      </c>
      <c r="C302" s="26" t="s">
        <v>482</v>
      </c>
      <c r="D302" s="64" t="s">
        <v>23</v>
      </c>
      <c r="E302" s="243" t="s">
        <v>512</v>
      </c>
      <c r="F302" s="244"/>
      <c r="G302" s="245"/>
      <c r="H302" s="29"/>
    </row>
    <row r="303" spans="2:8" ht="31" x14ac:dyDescent="0.35">
      <c r="B303" s="65" t="s">
        <v>483</v>
      </c>
      <c r="C303" s="31" t="s">
        <v>484</v>
      </c>
      <c r="D303" s="67" t="s">
        <v>23</v>
      </c>
      <c r="E303" s="243" t="s">
        <v>512</v>
      </c>
      <c r="F303" s="244"/>
      <c r="G303" s="245"/>
      <c r="H303" s="35"/>
    </row>
    <row r="304" spans="2:8" x14ac:dyDescent="0.35">
      <c r="B304" s="65" t="s">
        <v>485</v>
      </c>
      <c r="C304" s="31" t="s">
        <v>486</v>
      </c>
      <c r="D304" s="67" t="s">
        <v>20</v>
      </c>
      <c r="E304" s="243" t="s">
        <v>512</v>
      </c>
      <c r="F304" s="244"/>
      <c r="G304" s="245"/>
      <c r="H304" s="35"/>
    </row>
    <row r="305" spans="2:11" ht="16" thickBot="1" x14ac:dyDescent="0.4">
      <c r="B305" s="65" t="s">
        <v>487</v>
      </c>
      <c r="C305" s="31" t="s">
        <v>488</v>
      </c>
      <c r="D305" s="67" t="s">
        <v>23</v>
      </c>
      <c r="E305" s="243" t="s">
        <v>512</v>
      </c>
      <c r="F305" s="244"/>
      <c r="G305" s="245"/>
      <c r="H305" s="41"/>
    </row>
    <row r="306" spans="2:11" ht="16" thickBot="1" x14ac:dyDescent="0.4">
      <c r="B306" s="95"/>
      <c r="C306" s="95"/>
      <c r="D306" s="96"/>
      <c r="E306" s="97"/>
      <c r="F306" s="97"/>
      <c r="G306" s="160"/>
      <c r="H306" s="164" t="s">
        <v>509</v>
      </c>
      <c r="I306" s="163" t="s">
        <v>506</v>
      </c>
      <c r="J306" s="163" t="s">
        <v>507</v>
      </c>
      <c r="K306" s="161" t="s">
        <v>508</v>
      </c>
    </row>
    <row r="307" spans="2:11" x14ac:dyDescent="0.35">
      <c r="B307" s="98"/>
      <c r="C307" s="99"/>
      <c r="D307" s="240" t="s">
        <v>489</v>
      </c>
      <c r="E307" s="240"/>
      <c r="F307" s="240"/>
      <c r="G307" s="167">
        <f>SUM(G12:G305)</f>
        <v>23226109.546066329</v>
      </c>
      <c r="H307" s="162">
        <f>+G307</f>
        <v>23226109.546066329</v>
      </c>
      <c r="I307" s="162">
        <v>28421139.016364068</v>
      </c>
      <c r="J307" s="162">
        <v>28544092.06255151</v>
      </c>
      <c r="K307" s="100">
        <v>38650759.986952789</v>
      </c>
    </row>
    <row r="308" spans="2:11" x14ac:dyDescent="0.35">
      <c r="B308" s="101"/>
      <c r="D308" s="4"/>
      <c r="E308" s="236" t="s">
        <v>490</v>
      </c>
      <c r="F308" s="236"/>
      <c r="G308" s="102">
        <f>+H308/H307</f>
        <v>0.22764319222353255</v>
      </c>
      <c r="H308" s="165">
        <v>5287265.7200000016</v>
      </c>
      <c r="I308" s="127">
        <v>6375495.5999999996</v>
      </c>
      <c r="J308" s="127">
        <v>6572275.4100000001</v>
      </c>
      <c r="K308" s="127">
        <v>11198454.189999999</v>
      </c>
    </row>
    <row r="309" spans="2:11" x14ac:dyDescent="0.35">
      <c r="B309" s="101"/>
      <c r="D309" s="4"/>
      <c r="E309" s="236" t="s">
        <v>491</v>
      </c>
      <c r="F309" s="236"/>
      <c r="G309" s="103">
        <v>0.1</v>
      </c>
      <c r="H309" s="165">
        <f>+G309*H307</f>
        <v>2322610.9546066332</v>
      </c>
      <c r="I309" s="127">
        <v>2842113.9016364068</v>
      </c>
      <c r="J309" s="127">
        <v>2854409.206255151</v>
      </c>
      <c r="K309" s="127">
        <v>3865075.998695279</v>
      </c>
    </row>
    <row r="310" spans="2:11" x14ac:dyDescent="0.35">
      <c r="B310" s="104"/>
      <c r="C310" s="105"/>
      <c r="D310" s="106"/>
      <c r="E310" s="241" t="s">
        <v>492</v>
      </c>
      <c r="F310" s="241"/>
      <c r="G310" s="107"/>
      <c r="H310" s="166">
        <f>+H309+H308+H307</f>
        <v>30835986.220672965</v>
      </c>
      <c r="I310" s="129">
        <v>37638748.518000476</v>
      </c>
      <c r="J310" s="130">
        <v>37970776.678806663</v>
      </c>
      <c r="K310" s="130">
        <v>53714290.175648063</v>
      </c>
    </row>
    <row r="311" spans="2:11" x14ac:dyDescent="0.35">
      <c r="B311" s="101"/>
      <c r="D311" s="4"/>
      <c r="E311" s="236" t="s">
        <v>494</v>
      </c>
      <c r="F311" s="236"/>
      <c r="G311" s="103">
        <v>0.18</v>
      </c>
      <c r="H311" s="165">
        <f>+H310*G311</f>
        <v>5550477.5197211336</v>
      </c>
      <c r="I311" s="127">
        <v>6774974.7332400857</v>
      </c>
      <c r="J311" s="127">
        <v>6834739.8021851992</v>
      </c>
      <c r="K311" s="127">
        <v>9668572.2316166516</v>
      </c>
    </row>
    <row r="312" spans="2:11" x14ac:dyDescent="0.35">
      <c r="B312" s="108"/>
      <c r="C312" s="109"/>
      <c r="D312" s="238" t="s">
        <v>495</v>
      </c>
      <c r="E312" s="238"/>
      <c r="F312" s="238"/>
      <c r="G312" s="110"/>
      <c r="H312" s="100">
        <f>+H311+H310</f>
        <v>36386463.740394101</v>
      </c>
      <c r="I312" s="132">
        <v>44413723.251240559</v>
      </c>
      <c r="J312" s="131">
        <v>44805516.480991863</v>
      </c>
      <c r="K312" s="131">
        <v>63382862.407264717</v>
      </c>
    </row>
    <row r="313" spans="2:11" s="3" customFormat="1" x14ac:dyDescent="0.35">
      <c r="B313" s="11"/>
      <c r="C313" s="6"/>
      <c r="D313" s="6"/>
      <c r="E313" s="111"/>
      <c r="F313" s="111"/>
      <c r="G313" s="111"/>
      <c r="H313" s="112"/>
    </row>
    <row r="314" spans="2:11" s="3" customFormat="1" x14ac:dyDescent="0.35">
      <c r="B314" s="11"/>
      <c r="C314" s="6"/>
      <c r="D314" s="6"/>
      <c r="E314" s="111"/>
      <c r="F314" s="111"/>
      <c r="G314" s="111"/>
      <c r="H314" s="112"/>
      <c r="I314" s="115">
        <f>I312/H312</f>
        <v>1.2206111472694465</v>
      </c>
      <c r="J314" s="115">
        <f>J312/H312</f>
        <v>1.2313787017244939</v>
      </c>
      <c r="K314" s="115">
        <f>K312/H312</f>
        <v>1.7419352113874371</v>
      </c>
    </row>
    <row r="315" spans="2:11" s="3" customFormat="1" x14ac:dyDescent="0.35">
      <c r="B315" s="11"/>
      <c r="C315" s="6"/>
      <c r="D315" s="11"/>
      <c r="E315" s="111"/>
      <c r="F315" s="111"/>
      <c r="G315" s="111"/>
      <c r="H315" s="112"/>
    </row>
    <row r="316" spans="2:11" s="3" customFormat="1" x14ac:dyDescent="0.35">
      <c r="B316" s="11"/>
      <c r="C316" s="6"/>
      <c r="D316" s="11"/>
      <c r="E316" s="111"/>
      <c r="F316" s="111"/>
      <c r="G316" s="111"/>
      <c r="H316" s="112"/>
    </row>
    <row r="317" spans="2:11" s="4" customFormat="1" x14ac:dyDescent="0.35">
      <c r="B317" s="6"/>
      <c r="C317" s="6"/>
      <c r="E317" s="113"/>
      <c r="H317" s="112"/>
    </row>
    <row r="318" spans="2:11" s="4" customFormat="1" x14ac:dyDescent="0.35">
      <c r="B318" s="6"/>
      <c r="C318" s="6"/>
      <c r="E318" s="113"/>
      <c r="H318" s="112"/>
    </row>
    <row r="319" spans="2:11" s="4" customFormat="1" x14ac:dyDescent="0.35">
      <c r="B319" s="6"/>
      <c r="C319" s="6"/>
      <c r="E319" s="113"/>
      <c r="H319" s="112"/>
    </row>
    <row r="320" spans="2:11" s="4" customFormat="1" x14ac:dyDescent="0.35">
      <c r="B320" s="6"/>
      <c r="C320" s="6"/>
      <c r="E320" s="113"/>
      <c r="H320" s="112"/>
    </row>
    <row r="321" spans="2:11" s="4" customFormat="1" x14ac:dyDescent="0.35">
      <c r="B321" s="6"/>
      <c r="C321" s="6"/>
      <c r="E321" s="113"/>
      <c r="H321" s="112"/>
    </row>
    <row r="322" spans="2:11" s="4" customFormat="1" x14ac:dyDescent="0.35">
      <c r="B322" s="6"/>
      <c r="C322" s="6"/>
      <c r="E322" s="113"/>
      <c r="H322" s="112"/>
    </row>
    <row r="323" spans="2:11" s="2" customFormat="1" x14ac:dyDescent="0.35">
      <c r="B323" s="6"/>
      <c r="C323" s="6"/>
      <c r="D323" s="4"/>
      <c r="E323" s="113"/>
      <c r="H323" s="112"/>
    </row>
    <row r="324" spans="2:11" s="2" customFormat="1" x14ac:dyDescent="0.35">
      <c r="B324" s="6"/>
      <c r="C324" s="6"/>
      <c r="D324" s="4"/>
      <c r="E324" s="113"/>
    </row>
    <row r="325" spans="2:11" s="2" customFormat="1" x14ac:dyDescent="0.35">
      <c r="B325" s="6"/>
      <c r="C325" s="6"/>
      <c r="D325" s="4"/>
      <c r="E325" s="113"/>
    </row>
    <row r="326" spans="2:11" s="2" customFormat="1" x14ac:dyDescent="0.35">
      <c r="B326" s="6"/>
      <c r="C326" s="6"/>
      <c r="D326" s="4"/>
      <c r="E326" s="113"/>
    </row>
    <row r="327" spans="2:11" s="3" customFormat="1" x14ac:dyDescent="0.35">
      <c r="B327" s="11"/>
      <c r="C327" s="6"/>
      <c r="D327" s="1"/>
      <c r="E327" s="1"/>
      <c r="F327" s="7"/>
      <c r="G327" s="7"/>
      <c r="H327" s="1"/>
      <c r="I327" s="1"/>
      <c r="J327" s="1"/>
      <c r="K327" s="1"/>
    </row>
    <row r="328" spans="2:11" s="3" customFormat="1" x14ac:dyDescent="0.35">
      <c r="B328" s="11"/>
      <c r="C328" s="6"/>
      <c r="D328" s="1"/>
      <c r="E328" s="1"/>
      <c r="F328" s="7"/>
      <c r="G328" s="7"/>
      <c r="H328" s="1"/>
      <c r="I328" s="1"/>
      <c r="J328" s="1"/>
      <c r="K328" s="1"/>
    </row>
    <row r="329" spans="2:11" s="3" customFormat="1" x14ac:dyDescent="0.35">
      <c r="B329" s="11"/>
      <c r="C329" s="6"/>
      <c r="D329" s="1"/>
      <c r="E329" s="1"/>
      <c r="F329" s="7"/>
      <c r="G329" s="7"/>
      <c r="H329" s="1"/>
      <c r="I329" s="1"/>
      <c r="J329" s="1"/>
      <c r="K329" s="1"/>
    </row>
    <row r="330" spans="2:11" s="3" customFormat="1" x14ac:dyDescent="0.35">
      <c r="B330" s="11"/>
      <c r="C330" s="6"/>
      <c r="D330" s="1"/>
      <c r="E330" s="1"/>
      <c r="F330" s="7"/>
      <c r="G330" s="7"/>
      <c r="H330" s="1"/>
      <c r="I330" s="1"/>
      <c r="J330" s="1"/>
      <c r="K330" s="1"/>
    </row>
    <row r="331" spans="2:11" s="3" customFormat="1" x14ac:dyDescent="0.35">
      <c r="B331" s="11"/>
      <c r="C331" s="6"/>
      <c r="D331" s="1"/>
      <c r="E331" s="1"/>
      <c r="F331" s="7"/>
      <c r="G331" s="7"/>
      <c r="H331" s="1"/>
      <c r="I331" s="1"/>
      <c r="J331" s="1"/>
      <c r="K331" s="1"/>
    </row>
    <row r="332" spans="2:11" s="3" customFormat="1" x14ac:dyDescent="0.35">
      <c r="B332" s="11"/>
      <c r="C332" s="6"/>
      <c r="D332" s="1"/>
      <c r="E332" s="1"/>
      <c r="F332" s="7"/>
      <c r="G332" s="7"/>
      <c r="H332" s="1"/>
      <c r="I332" s="1"/>
      <c r="J332" s="1"/>
      <c r="K332" s="1"/>
    </row>
    <row r="333" spans="2:11" s="3" customFormat="1" x14ac:dyDescent="0.35">
      <c r="B333" s="11"/>
      <c r="C333" s="6"/>
      <c r="D333" s="1"/>
      <c r="E333" s="1"/>
      <c r="F333" s="7"/>
      <c r="G333" s="7"/>
      <c r="H333" s="1"/>
      <c r="I333" s="1"/>
      <c r="J333" s="1"/>
      <c r="K333" s="1"/>
    </row>
    <row r="334" spans="2:11" s="3" customFormat="1" x14ac:dyDescent="0.35">
      <c r="B334" s="11"/>
      <c r="C334" s="6"/>
      <c r="D334" s="1"/>
      <c r="E334" s="1"/>
      <c r="F334" s="7"/>
      <c r="G334" s="7"/>
      <c r="H334" s="1"/>
      <c r="I334" s="1"/>
      <c r="J334" s="1"/>
      <c r="K334" s="1"/>
    </row>
    <row r="335" spans="2:11" s="3" customFormat="1" x14ac:dyDescent="0.35">
      <c r="B335" s="11"/>
      <c r="C335" s="6"/>
      <c r="D335" s="1"/>
      <c r="E335" s="1"/>
      <c r="F335" s="7"/>
      <c r="G335" s="7"/>
      <c r="H335" s="1"/>
      <c r="I335" s="1"/>
      <c r="J335" s="1"/>
      <c r="K335" s="1"/>
    </row>
    <row r="336" spans="2:11" s="3" customFormat="1" x14ac:dyDescent="0.35">
      <c r="B336" s="11"/>
      <c r="C336" s="6"/>
      <c r="D336" s="1"/>
      <c r="E336" s="1"/>
      <c r="F336" s="7"/>
      <c r="G336" s="7"/>
      <c r="H336" s="1"/>
      <c r="I336" s="1"/>
      <c r="J336" s="1"/>
      <c r="K336" s="1"/>
    </row>
    <row r="337" spans="2:11" s="3" customFormat="1" x14ac:dyDescent="0.35">
      <c r="B337" s="11"/>
      <c r="C337" s="6"/>
      <c r="D337" s="1"/>
      <c r="E337" s="1"/>
      <c r="F337" s="7"/>
      <c r="G337" s="7"/>
      <c r="H337" s="1"/>
      <c r="I337" s="1"/>
      <c r="J337" s="1"/>
      <c r="K337" s="1"/>
    </row>
    <row r="338" spans="2:11" s="3" customFormat="1" x14ac:dyDescent="0.35">
      <c r="B338" s="11"/>
      <c r="C338" s="6"/>
      <c r="D338" s="1"/>
      <c r="E338" s="1"/>
      <c r="F338" s="7"/>
      <c r="G338" s="7"/>
      <c r="H338" s="1"/>
      <c r="I338" s="1"/>
      <c r="J338" s="1"/>
      <c r="K338" s="1"/>
    </row>
    <row r="339" spans="2:11" s="3" customFormat="1" x14ac:dyDescent="0.35">
      <c r="B339" s="11"/>
      <c r="C339" s="6"/>
      <c r="D339" s="1"/>
      <c r="E339" s="1"/>
      <c r="F339" s="7"/>
      <c r="G339" s="7"/>
      <c r="H339" s="1"/>
      <c r="I339" s="1"/>
      <c r="J339" s="1"/>
      <c r="K339" s="1"/>
    </row>
    <row r="340" spans="2:11" s="3" customFormat="1" x14ac:dyDescent="0.35">
      <c r="B340" s="11"/>
      <c r="C340" s="6"/>
      <c r="D340" s="1"/>
      <c r="E340" s="1"/>
      <c r="F340" s="7"/>
      <c r="G340" s="7"/>
      <c r="H340" s="1"/>
      <c r="I340" s="1"/>
      <c r="J340" s="1"/>
      <c r="K340" s="1"/>
    </row>
    <row r="341" spans="2:11" s="3" customFormat="1" x14ac:dyDescent="0.35">
      <c r="B341" s="11"/>
      <c r="C341" s="6"/>
      <c r="D341" s="1"/>
      <c r="E341" s="1"/>
      <c r="F341" s="7"/>
      <c r="G341" s="7"/>
      <c r="H341" s="1"/>
      <c r="I341" s="1"/>
      <c r="J341" s="1"/>
      <c r="K341" s="1"/>
    </row>
    <row r="342" spans="2:11" s="3" customFormat="1" x14ac:dyDescent="0.35">
      <c r="B342" s="11"/>
      <c r="C342" s="6"/>
      <c r="D342" s="1"/>
      <c r="E342" s="1"/>
      <c r="F342" s="7"/>
      <c r="G342" s="7"/>
      <c r="H342" s="1"/>
      <c r="I342" s="1"/>
      <c r="J342" s="1"/>
      <c r="K342" s="1"/>
    </row>
    <row r="343" spans="2:11" s="3" customFormat="1" x14ac:dyDescent="0.35">
      <c r="B343" s="11"/>
      <c r="C343" s="6"/>
      <c r="D343" s="1"/>
      <c r="E343" s="1"/>
      <c r="F343" s="7"/>
      <c r="G343" s="7"/>
      <c r="H343" s="1"/>
      <c r="I343" s="1"/>
      <c r="J343" s="1"/>
      <c r="K343" s="1"/>
    </row>
    <row r="344" spans="2:11" s="3" customFormat="1" x14ac:dyDescent="0.35">
      <c r="B344" s="11"/>
      <c r="C344" s="6"/>
      <c r="D344" s="1"/>
      <c r="E344" s="1"/>
      <c r="F344" s="7"/>
      <c r="G344" s="7"/>
      <c r="H344" s="1"/>
      <c r="I344" s="1"/>
      <c r="J344" s="1"/>
      <c r="K344" s="1"/>
    </row>
    <row r="345" spans="2:11" s="3" customFormat="1" x14ac:dyDescent="0.35">
      <c r="B345" s="11"/>
      <c r="C345" s="6"/>
      <c r="D345" s="1"/>
      <c r="E345" s="1"/>
      <c r="F345" s="7"/>
      <c r="G345" s="7"/>
      <c r="H345" s="1"/>
      <c r="I345" s="1"/>
      <c r="J345" s="1"/>
      <c r="K345" s="1"/>
    </row>
    <row r="346" spans="2:11" s="3" customFormat="1" x14ac:dyDescent="0.35">
      <c r="B346" s="11"/>
      <c r="C346" s="6"/>
      <c r="D346" s="1"/>
      <c r="E346" s="1"/>
      <c r="F346" s="7"/>
      <c r="G346" s="7"/>
      <c r="H346" s="1"/>
      <c r="I346" s="1"/>
      <c r="J346" s="1"/>
      <c r="K346" s="1"/>
    </row>
    <row r="347" spans="2:11" s="3" customFormat="1" x14ac:dyDescent="0.35">
      <c r="B347" s="11"/>
      <c r="C347" s="6"/>
      <c r="D347" s="1"/>
      <c r="E347" s="1"/>
      <c r="F347" s="7"/>
      <c r="G347" s="7"/>
      <c r="H347" s="1"/>
      <c r="I347" s="1"/>
      <c r="J347" s="1"/>
      <c r="K347" s="1"/>
    </row>
    <row r="348" spans="2:11" s="3" customFormat="1" x14ac:dyDescent="0.35">
      <c r="B348" s="11"/>
      <c r="C348" s="6"/>
      <c r="D348" s="1"/>
      <c r="E348" s="1"/>
      <c r="F348" s="7"/>
      <c r="G348" s="7"/>
      <c r="H348" s="1"/>
      <c r="I348" s="1"/>
      <c r="J348" s="1"/>
      <c r="K348" s="1"/>
    </row>
    <row r="349" spans="2:11" s="3" customFormat="1" x14ac:dyDescent="0.35">
      <c r="B349" s="11"/>
      <c r="C349" s="6"/>
      <c r="D349" s="1"/>
      <c r="E349" s="1"/>
      <c r="F349" s="7"/>
      <c r="G349" s="7"/>
      <c r="H349" s="1"/>
      <c r="I349" s="1"/>
      <c r="J349" s="1"/>
      <c r="K349" s="1"/>
    </row>
    <row r="350" spans="2:11" s="3" customFormat="1" x14ac:dyDescent="0.35">
      <c r="B350" s="11"/>
      <c r="C350" s="6"/>
      <c r="D350" s="1"/>
      <c r="E350" s="1"/>
      <c r="F350" s="7"/>
      <c r="G350" s="7"/>
      <c r="H350" s="1"/>
      <c r="I350" s="1"/>
      <c r="J350" s="1"/>
      <c r="K350" s="1"/>
    </row>
    <row r="351" spans="2:11" s="3" customFormat="1" x14ac:dyDescent="0.35">
      <c r="B351" s="11"/>
      <c r="C351" s="6"/>
      <c r="D351" s="1"/>
      <c r="E351" s="1"/>
      <c r="F351" s="7"/>
      <c r="G351" s="7"/>
      <c r="H351" s="1"/>
      <c r="I351" s="1"/>
      <c r="J351" s="1"/>
      <c r="K351" s="1"/>
    </row>
    <row r="352" spans="2:11" s="3" customFormat="1" x14ac:dyDescent="0.35">
      <c r="B352" s="11"/>
      <c r="C352" s="6"/>
      <c r="D352" s="1"/>
      <c r="E352" s="1"/>
      <c r="F352" s="7"/>
      <c r="G352" s="7"/>
      <c r="H352" s="1"/>
      <c r="I352" s="1"/>
      <c r="J352" s="1"/>
      <c r="K352" s="1"/>
    </row>
    <row r="353" spans="2:11" s="3" customFormat="1" x14ac:dyDescent="0.35">
      <c r="B353" s="11"/>
      <c r="C353" s="6"/>
      <c r="D353" s="1"/>
      <c r="E353" s="1"/>
      <c r="F353" s="7"/>
      <c r="G353" s="7"/>
      <c r="H353" s="1"/>
      <c r="I353" s="1"/>
      <c r="J353" s="1"/>
      <c r="K353" s="1"/>
    </row>
    <row r="354" spans="2:11" s="3" customFormat="1" x14ac:dyDescent="0.35">
      <c r="B354" s="11"/>
      <c r="C354" s="6"/>
      <c r="D354" s="1"/>
      <c r="E354" s="1"/>
      <c r="F354" s="7"/>
      <c r="G354" s="7"/>
      <c r="H354" s="1"/>
      <c r="I354" s="1"/>
      <c r="J354" s="1"/>
      <c r="K354" s="1"/>
    </row>
    <row r="355" spans="2:11" s="3" customFormat="1" x14ac:dyDescent="0.35">
      <c r="B355" s="11"/>
      <c r="C355" s="6"/>
      <c r="D355" s="1"/>
      <c r="E355" s="1"/>
      <c r="F355" s="7"/>
      <c r="G355" s="7"/>
      <c r="H355" s="1"/>
      <c r="I355" s="1"/>
      <c r="J355" s="1"/>
      <c r="K355" s="1"/>
    </row>
    <row r="356" spans="2:11" s="7" customFormat="1" x14ac:dyDescent="0.35">
      <c r="B356" s="11"/>
      <c r="C356" s="6"/>
      <c r="D356" s="1"/>
      <c r="E356" s="1"/>
      <c r="H356" s="1"/>
      <c r="I356" s="1"/>
      <c r="J356" s="1"/>
      <c r="K356" s="1"/>
    </row>
    <row r="357" spans="2:11" s="7" customFormat="1" x14ac:dyDescent="0.35">
      <c r="B357" s="11"/>
      <c r="C357" s="6"/>
      <c r="D357" s="1"/>
      <c r="E357" s="1"/>
      <c r="H357" s="1"/>
      <c r="I357" s="1"/>
      <c r="J357" s="1"/>
      <c r="K357" s="1"/>
    </row>
    <row r="358" spans="2:11" s="7" customFormat="1" x14ac:dyDescent="0.35">
      <c r="B358" s="11"/>
      <c r="C358" s="6"/>
      <c r="D358" s="1"/>
      <c r="E358" s="1"/>
      <c r="H358" s="1"/>
      <c r="I358" s="1"/>
      <c r="J358" s="1"/>
      <c r="K358" s="1"/>
    </row>
    <row r="359" spans="2:11" s="7" customFormat="1" x14ac:dyDescent="0.35">
      <c r="B359" s="11"/>
      <c r="C359" s="6"/>
      <c r="D359" s="1"/>
      <c r="E359" s="1"/>
      <c r="H359" s="1"/>
      <c r="I359" s="1"/>
      <c r="J359" s="1"/>
      <c r="K359" s="1"/>
    </row>
    <row r="360" spans="2:11" s="7" customFormat="1" x14ac:dyDescent="0.35">
      <c r="B360" s="11"/>
      <c r="C360" s="6"/>
      <c r="D360" s="1"/>
      <c r="E360" s="1"/>
      <c r="H360" s="1"/>
      <c r="I360" s="1"/>
      <c r="J360" s="1"/>
      <c r="K360" s="1"/>
    </row>
    <row r="361" spans="2:11" s="7" customFormat="1" x14ac:dyDescent="0.35">
      <c r="B361" s="11"/>
      <c r="C361" s="6"/>
      <c r="D361" s="1"/>
      <c r="E361" s="1"/>
      <c r="H361" s="1"/>
      <c r="I361" s="1"/>
      <c r="J361" s="1"/>
      <c r="K361" s="1"/>
    </row>
    <row r="362" spans="2:11" s="7" customFormat="1" x14ac:dyDescent="0.35">
      <c r="B362" s="11"/>
      <c r="C362" s="6"/>
      <c r="D362" s="1"/>
      <c r="E362" s="1"/>
      <c r="H362" s="1"/>
      <c r="I362" s="1"/>
      <c r="J362" s="1"/>
      <c r="K362" s="1"/>
    </row>
    <row r="363" spans="2:11" s="7" customFormat="1" x14ac:dyDescent="0.35">
      <c r="B363" s="11"/>
      <c r="C363" s="6"/>
      <c r="D363" s="1"/>
      <c r="E363" s="1"/>
      <c r="H363" s="1"/>
      <c r="I363" s="1"/>
      <c r="J363" s="1"/>
      <c r="K363" s="1"/>
    </row>
    <row r="364" spans="2:11" s="7" customFormat="1" x14ac:dyDescent="0.35">
      <c r="B364" s="11"/>
      <c r="C364" s="6"/>
      <c r="D364" s="1"/>
      <c r="E364" s="1"/>
      <c r="H364" s="1"/>
      <c r="I364" s="1"/>
      <c r="J364" s="1"/>
      <c r="K364" s="1"/>
    </row>
    <row r="365" spans="2:11" s="7" customFormat="1" x14ac:dyDescent="0.35">
      <c r="B365" s="11"/>
      <c r="C365" s="6"/>
      <c r="D365" s="1"/>
      <c r="E365" s="1"/>
      <c r="H365" s="1"/>
      <c r="I365" s="1"/>
      <c r="J365" s="1"/>
      <c r="K365" s="1"/>
    </row>
    <row r="366" spans="2:11" s="7" customFormat="1" x14ac:dyDescent="0.35">
      <c r="B366" s="11"/>
      <c r="C366" s="6"/>
      <c r="D366" s="1"/>
      <c r="E366" s="1"/>
      <c r="H366" s="1"/>
      <c r="I366" s="1"/>
      <c r="J366" s="1"/>
      <c r="K366" s="1"/>
    </row>
    <row r="367" spans="2:11" s="7" customFormat="1" x14ac:dyDescent="0.35">
      <c r="B367" s="11"/>
      <c r="C367" s="6"/>
      <c r="D367" s="1"/>
      <c r="E367" s="1"/>
      <c r="H367" s="1"/>
      <c r="I367" s="1"/>
      <c r="J367" s="1"/>
      <c r="K367" s="1"/>
    </row>
    <row r="368" spans="2:11" s="7" customFormat="1" x14ac:dyDescent="0.35">
      <c r="B368" s="11"/>
      <c r="C368" s="6"/>
      <c r="D368" s="1"/>
      <c r="E368" s="1"/>
      <c r="H368" s="1"/>
      <c r="I368" s="1"/>
      <c r="J368" s="1"/>
      <c r="K368" s="1"/>
    </row>
    <row r="369" spans="2:11" s="7" customFormat="1" x14ac:dyDescent="0.35">
      <c r="B369" s="11"/>
      <c r="C369" s="6"/>
      <c r="D369" s="1"/>
      <c r="E369" s="1"/>
      <c r="H369" s="1"/>
      <c r="I369" s="1"/>
      <c r="J369" s="1"/>
      <c r="K369" s="1"/>
    </row>
    <row r="370" spans="2:11" s="7" customFormat="1" x14ac:dyDescent="0.35">
      <c r="B370" s="11"/>
      <c r="C370" s="6"/>
      <c r="D370" s="1"/>
      <c r="E370" s="1"/>
      <c r="H370" s="1"/>
      <c r="I370" s="1"/>
      <c r="J370" s="1"/>
      <c r="K370" s="1"/>
    </row>
    <row r="371" spans="2:11" s="7" customFormat="1" x14ac:dyDescent="0.35">
      <c r="B371" s="11"/>
      <c r="C371" s="6"/>
      <c r="D371" s="1"/>
      <c r="E371" s="1"/>
      <c r="H371" s="1"/>
      <c r="I371" s="1"/>
      <c r="J371" s="1"/>
      <c r="K371" s="1"/>
    </row>
    <row r="372" spans="2:11" s="7" customFormat="1" x14ac:dyDescent="0.35">
      <c r="B372" s="11"/>
      <c r="C372" s="6"/>
      <c r="D372" s="1"/>
      <c r="E372" s="1"/>
      <c r="H372" s="1"/>
      <c r="I372" s="1"/>
      <c r="J372" s="1"/>
      <c r="K372" s="1"/>
    </row>
    <row r="373" spans="2:11" s="7" customFormat="1" x14ac:dyDescent="0.35">
      <c r="B373" s="11"/>
      <c r="C373" s="6"/>
      <c r="D373" s="1"/>
      <c r="E373" s="1"/>
      <c r="H373" s="1"/>
      <c r="I373" s="1"/>
      <c r="J373" s="1"/>
      <c r="K373" s="1"/>
    </row>
    <row r="374" spans="2:11" s="7" customFormat="1" x14ac:dyDescent="0.35">
      <c r="B374" s="11"/>
      <c r="C374" s="6"/>
      <c r="D374" s="1"/>
      <c r="E374" s="1"/>
      <c r="H374" s="1"/>
      <c r="I374" s="1"/>
      <c r="J374" s="1"/>
      <c r="K374" s="1"/>
    </row>
    <row r="375" spans="2:11" s="7" customFormat="1" x14ac:dyDescent="0.35">
      <c r="B375" s="11"/>
      <c r="C375" s="6"/>
      <c r="D375" s="1"/>
      <c r="E375" s="1"/>
      <c r="H375" s="1"/>
      <c r="I375" s="1"/>
      <c r="J375" s="1"/>
      <c r="K375" s="1"/>
    </row>
    <row r="376" spans="2:11" s="7" customFormat="1" x14ac:dyDescent="0.35">
      <c r="B376" s="11"/>
      <c r="C376" s="6"/>
      <c r="D376" s="1"/>
      <c r="E376" s="1"/>
      <c r="H376" s="1"/>
      <c r="I376" s="1"/>
      <c r="J376" s="1"/>
      <c r="K376" s="1"/>
    </row>
    <row r="377" spans="2:11" s="7" customFormat="1" x14ac:dyDescent="0.35">
      <c r="B377" s="11"/>
      <c r="C377" s="6"/>
      <c r="D377" s="1"/>
      <c r="E377" s="1"/>
      <c r="H377" s="1"/>
      <c r="I377" s="1"/>
      <c r="J377" s="1"/>
      <c r="K377" s="1"/>
    </row>
    <row r="378" spans="2:11" s="7" customFormat="1" x14ac:dyDescent="0.35">
      <c r="B378" s="11"/>
      <c r="C378" s="6"/>
      <c r="D378" s="1"/>
      <c r="E378" s="1"/>
      <c r="H378" s="1"/>
      <c r="I378" s="1"/>
      <c r="J378" s="1"/>
      <c r="K378" s="1"/>
    </row>
    <row r="379" spans="2:11" s="7" customFormat="1" x14ac:dyDescent="0.35">
      <c r="B379" s="11"/>
      <c r="C379" s="6"/>
      <c r="D379" s="1"/>
      <c r="E379" s="1"/>
      <c r="H379" s="1"/>
      <c r="I379" s="1"/>
      <c r="J379" s="1"/>
      <c r="K379" s="1"/>
    </row>
    <row r="380" spans="2:11" s="7" customFormat="1" x14ac:dyDescent="0.35">
      <c r="B380" s="11"/>
      <c r="C380" s="6"/>
      <c r="D380" s="1"/>
      <c r="E380" s="1"/>
      <c r="H380" s="1"/>
      <c r="I380" s="1"/>
      <c r="J380" s="1"/>
      <c r="K380" s="1"/>
    </row>
    <row r="381" spans="2:11" s="7" customFormat="1" x14ac:dyDescent="0.35">
      <c r="B381" s="11"/>
      <c r="C381" s="6"/>
      <c r="D381" s="1"/>
      <c r="E381" s="1"/>
      <c r="H381" s="1"/>
      <c r="I381" s="1"/>
      <c r="J381" s="1"/>
      <c r="K381" s="1"/>
    </row>
    <row r="382" spans="2:11" s="7" customFormat="1" x14ac:dyDescent="0.35">
      <c r="B382" s="11"/>
      <c r="C382" s="6"/>
      <c r="D382" s="1"/>
      <c r="E382" s="1"/>
      <c r="H382" s="1"/>
      <c r="I382" s="1"/>
      <c r="J382" s="1"/>
      <c r="K382" s="1"/>
    </row>
    <row r="383" spans="2:11" s="7" customFormat="1" x14ac:dyDescent="0.35">
      <c r="B383" s="11"/>
      <c r="C383" s="6"/>
      <c r="D383" s="1"/>
      <c r="E383" s="1"/>
      <c r="H383" s="1"/>
      <c r="I383" s="1"/>
      <c r="J383" s="1"/>
      <c r="K383" s="1"/>
    </row>
    <row r="384" spans="2:11" s="7" customFormat="1" x14ac:dyDescent="0.35">
      <c r="B384" s="11"/>
      <c r="C384" s="6"/>
      <c r="D384" s="1"/>
      <c r="E384" s="1"/>
      <c r="H384" s="1"/>
      <c r="I384" s="1"/>
      <c r="J384" s="1"/>
      <c r="K384" s="1"/>
    </row>
    <row r="385" spans="2:11" s="7" customFormat="1" x14ac:dyDescent="0.35">
      <c r="B385" s="11"/>
      <c r="C385" s="6"/>
      <c r="D385" s="1"/>
      <c r="E385" s="1"/>
      <c r="H385" s="1"/>
      <c r="I385" s="1"/>
      <c r="J385" s="1"/>
      <c r="K385" s="1"/>
    </row>
    <row r="386" spans="2:11" s="7" customFormat="1" x14ac:dyDescent="0.35">
      <c r="B386" s="11"/>
      <c r="C386" s="6"/>
      <c r="D386" s="1"/>
      <c r="E386" s="1"/>
      <c r="H386" s="1"/>
      <c r="I386" s="1"/>
      <c r="J386" s="1"/>
      <c r="K386" s="1"/>
    </row>
    <row r="387" spans="2:11" s="7" customFormat="1" x14ac:dyDescent="0.35">
      <c r="B387" s="11"/>
      <c r="C387" s="6"/>
      <c r="D387" s="1"/>
      <c r="E387" s="1"/>
      <c r="H387" s="1"/>
      <c r="I387" s="1"/>
      <c r="J387" s="1"/>
      <c r="K387" s="1"/>
    </row>
    <row r="388" spans="2:11" s="7" customFormat="1" x14ac:dyDescent="0.35">
      <c r="B388" s="11"/>
      <c r="C388" s="6"/>
      <c r="D388" s="1"/>
      <c r="E388" s="1"/>
      <c r="H388" s="1"/>
      <c r="I388" s="1"/>
      <c r="J388" s="1"/>
      <c r="K388" s="1"/>
    </row>
    <row r="389" spans="2:11" s="7" customFormat="1" x14ac:dyDescent="0.35">
      <c r="B389" s="11"/>
      <c r="C389" s="6"/>
      <c r="D389" s="1"/>
      <c r="E389" s="1"/>
      <c r="H389" s="1"/>
      <c r="I389" s="1"/>
      <c r="J389" s="1"/>
      <c r="K389" s="1"/>
    </row>
    <row r="390" spans="2:11" s="7" customFormat="1" x14ac:dyDescent="0.35">
      <c r="B390" s="11"/>
      <c r="C390" s="6"/>
      <c r="D390" s="1"/>
      <c r="E390" s="1"/>
      <c r="H390" s="1"/>
      <c r="I390" s="1"/>
      <c r="J390" s="1"/>
      <c r="K390" s="1"/>
    </row>
    <row r="391" spans="2:11" s="7" customFormat="1" x14ac:dyDescent="0.35">
      <c r="B391" s="11"/>
      <c r="C391" s="6"/>
      <c r="D391" s="1"/>
      <c r="E391" s="1"/>
      <c r="H391" s="1"/>
      <c r="I391" s="1"/>
      <c r="J391" s="1"/>
      <c r="K391" s="1"/>
    </row>
    <row r="392" spans="2:11" s="7" customFormat="1" x14ac:dyDescent="0.35">
      <c r="B392" s="11"/>
      <c r="C392" s="6"/>
      <c r="D392" s="1"/>
      <c r="E392" s="1"/>
      <c r="H392" s="1"/>
      <c r="I392" s="1"/>
      <c r="J392" s="1"/>
      <c r="K392" s="1"/>
    </row>
    <row r="393" spans="2:11" s="7" customFormat="1" x14ac:dyDescent="0.35">
      <c r="B393" s="11"/>
      <c r="C393" s="6"/>
      <c r="D393" s="1"/>
      <c r="E393" s="1"/>
      <c r="H393" s="1"/>
      <c r="I393" s="1"/>
      <c r="J393" s="1"/>
      <c r="K393" s="1"/>
    </row>
    <row r="394" spans="2:11" s="7" customFormat="1" x14ac:dyDescent="0.35">
      <c r="B394" s="11"/>
      <c r="C394" s="6"/>
      <c r="D394" s="1"/>
      <c r="E394" s="1"/>
      <c r="H394" s="1"/>
      <c r="I394" s="1"/>
      <c r="J394" s="1"/>
      <c r="K394" s="1"/>
    </row>
    <row r="395" spans="2:11" s="7" customFormat="1" x14ac:dyDescent="0.35">
      <c r="B395" s="11"/>
      <c r="C395" s="6"/>
      <c r="D395" s="1"/>
      <c r="E395" s="1"/>
      <c r="H395" s="1"/>
      <c r="I395" s="1"/>
      <c r="J395" s="1"/>
      <c r="K395" s="1"/>
    </row>
    <row r="396" spans="2:11" s="7" customFormat="1" x14ac:dyDescent="0.35">
      <c r="B396" s="11"/>
      <c r="C396" s="6"/>
      <c r="D396" s="1"/>
      <c r="E396" s="1"/>
      <c r="H396" s="1"/>
      <c r="I396" s="1"/>
      <c r="J396" s="1"/>
      <c r="K396" s="1"/>
    </row>
    <row r="397" spans="2:11" s="7" customFormat="1" x14ac:dyDescent="0.35">
      <c r="B397" s="11"/>
      <c r="C397" s="6"/>
      <c r="D397" s="1"/>
      <c r="E397" s="1"/>
      <c r="H397" s="1"/>
      <c r="I397" s="1"/>
      <c r="J397" s="1"/>
      <c r="K397" s="1"/>
    </row>
    <row r="398" spans="2:11" s="7" customFormat="1" x14ac:dyDescent="0.35">
      <c r="B398" s="11"/>
      <c r="C398" s="6"/>
      <c r="D398" s="1"/>
      <c r="E398" s="1"/>
      <c r="H398" s="1"/>
      <c r="I398" s="1"/>
      <c r="J398" s="1"/>
      <c r="K398" s="1"/>
    </row>
  </sheetData>
  <autoFilter ref="B9:H314" xr:uid="{00000000-0009-0000-0000-000001000000}"/>
  <mergeCells count="46">
    <mergeCell ref="E308:F308"/>
    <mergeCell ref="E309:F309"/>
    <mergeCell ref="E310:F310"/>
    <mergeCell ref="E311:F311"/>
    <mergeCell ref="D312:F312"/>
    <mergeCell ref="D307:F307"/>
    <mergeCell ref="E284:G284"/>
    <mergeCell ref="E285:G285"/>
    <mergeCell ref="E286:G286"/>
    <mergeCell ref="E287:G287"/>
    <mergeCell ref="E288:G288"/>
    <mergeCell ref="E292:G292"/>
    <mergeCell ref="E294:G294"/>
    <mergeCell ref="E302:G302"/>
    <mergeCell ref="E303:G303"/>
    <mergeCell ref="E304:G304"/>
    <mergeCell ref="E305:G305"/>
    <mergeCell ref="E282:G282"/>
    <mergeCell ref="E269:G269"/>
    <mergeCell ref="E270:G270"/>
    <mergeCell ref="E271:G271"/>
    <mergeCell ref="E273:G273"/>
    <mergeCell ref="E275:G275"/>
    <mergeCell ref="E276:G276"/>
    <mergeCell ref="E277:G277"/>
    <mergeCell ref="E278:G278"/>
    <mergeCell ref="E279:G279"/>
    <mergeCell ref="E280:G280"/>
    <mergeCell ref="E281:G281"/>
    <mergeCell ref="E268:G268"/>
    <mergeCell ref="E255:G255"/>
    <mergeCell ref="E256:G256"/>
    <mergeCell ref="E257:G257"/>
    <mergeCell ref="E258:G258"/>
    <mergeCell ref="E259:G259"/>
    <mergeCell ref="E261:G261"/>
    <mergeCell ref="E262:G262"/>
    <mergeCell ref="E263:G263"/>
    <mergeCell ref="E264:G264"/>
    <mergeCell ref="E265:G265"/>
    <mergeCell ref="E267:G267"/>
    <mergeCell ref="C6:F6"/>
    <mergeCell ref="E254:G254"/>
    <mergeCell ref="B1:H2"/>
    <mergeCell ref="C4:F4"/>
    <mergeCell ref="C5:F5"/>
  </mergeCells>
  <conditionalFormatting sqref="B22:B25">
    <cfRule type="duplicateValues" dxfId="94" priority="32"/>
  </conditionalFormatting>
  <conditionalFormatting sqref="B23:B25">
    <cfRule type="duplicateValues" dxfId="93" priority="33"/>
  </conditionalFormatting>
  <conditionalFormatting sqref="B26:B27">
    <cfRule type="duplicateValues" dxfId="92" priority="30"/>
  </conditionalFormatting>
  <conditionalFormatting sqref="B26:B27">
    <cfRule type="duplicateValues" dxfId="91" priority="31"/>
  </conditionalFormatting>
  <conditionalFormatting sqref="B90">
    <cfRule type="duplicateValues" dxfId="90" priority="29"/>
  </conditionalFormatting>
  <conditionalFormatting sqref="B128">
    <cfRule type="duplicateValues" dxfId="89" priority="28"/>
  </conditionalFormatting>
  <conditionalFormatting sqref="B129:B136">
    <cfRule type="duplicateValues" dxfId="88" priority="34"/>
  </conditionalFormatting>
  <conditionalFormatting sqref="B120">
    <cfRule type="duplicateValues" dxfId="87" priority="18"/>
  </conditionalFormatting>
  <conditionalFormatting sqref="B120">
    <cfRule type="duplicateValues" dxfId="86" priority="19"/>
  </conditionalFormatting>
  <conditionalFormatting sqref="B153">
    <cfRule type="duplicateValues" dxfId="85" priority="16"/>
  </conditionalFormatting>
  <conditionalFormatting sqref="B153">
    <cfRule type="duplicateValues" dxfId="84" priority="17"/>
  </conditionalFormatting>
  <conditionalFormatting sqref="B121:B127 B109:B119">
    <cfRule type="duplicateValues" dxfId="83" priority="35"/>
  </conditionalFormatting>
  <conditionalFormatting sqref="B234:B294 B296:B297 B299:B300 B302:B305">
    <cfRule type="duplicateValues" dxfId="82" priority="36"/>
  </conditionalFormatting>
  <conditionalFormatting sqref="B188:B225">
    <cfRule type="duplicateValues" dxfId="81" priority="37"/>
  </conditionalFormatting>
  <conditionalFormatting sqref="B121:B152 B11:B90 B154:B225 B92:B119 B227:B232">
    <cfRule type="duplicateValues" dxfId="80" priority="38"/>
  </conditionalFormatting>
  <conditionalFormatting sqref="C36:C37">
    <cfRule type="duplicateValues" dxfId="79" priority="14"/>
  </conditionalFormatting>
  <conditionalFormatting sqref="C36:C37">
    <cfRule type="duplicateValues" dxfId="78" priority="15"/>
  </conditionalFormatting>
  <conditionalFormatting sqref="C47">
    <cfRule type="duplicateValues" dxfId="77" priority="12"/>
  </conditionalFormatting>
  <conditionalFormatting sqref="C47">
    <cfRule type="duplicateValues" dxfId="76" priority="13"/>
  </conditionalFormatting>
  <conditionalFormatting sqref="C57">
    <cfRule type="duplicateValues" dxfId="75" priority="10"/>
  </conditionalFormatting>
  <conditionalFormatting sqref="C57">
    <cfRule type="duplicateValues" dxfId="74" priority="11"/>
  </conditionalFormatting>
  <conditionalFormatting sqref="C67">
    <cfRule type="duplicateValues" dxfId="73" priority="8"/>
  </conditionalFormatting>
  <conditionalFormatting sqref="C67">
    <cfRule type="duplicateValues" dxfId="72" priority="9"/>
  </conditionalFormatting>
  <conditionalFormatting sqref="C77">
    <cfRule type="duplicateValues" dxfId="71" priority="6"/>
  </conditionalFormatting>
  <conditionalFormatting sqref="C77">
    <cfRule type="duplicateValues" dxfId="70" priority="7"/>
  </conditionalFormatting>
  <conditionalFormatting sqref="C87">
    <cfRule type="duplicateValues" dxfId="69" priority="4"/>
  </conditionalFormatting>
  <conditionalFormatting sqref="C87">
    <cfRule type="duplicateValues" dxfId="68" priority="5"/>
  </conditionalFormatting>
  <conditionalFormatting sqref="B306:B1048576 B28:B89 B3:B21 B1 B137:B152 B154:B187 B91:B108 B226:B233">
    <cfRule type="duplicateValues" dxfId="67" priority="39"/>
  </conditionalFormatting>
  <conditionalFormatting sqref="B1 B3:B1048576">
    <cfRule type="duplicateValues" dxfId="66" priority="40"/>
  </conditionalFormatting>
  <conditionalFormatting sqref="B295">
    <cfRule type="duplicateValues" dxfId="65" priority="3"/>
  </conditionalFormatting>
  <conditionalFormatting sqref="B298">
    <cfRule type="duplicateValues" dxfId="64" priority="2"/>
  </conditionalFormatting>
  <conditionalFormatting sqref="B301">
    <cfRule type="duplicateValues" dxfId="63" priority="1"/>
  </conditionalFormatting>
  <printOptions horizontalCentered="1"/>
  <pageMargins left="0.59055118110236227" right="0.39370078740157483" top="0.39370078740157483" bottom="0.98425196850393704" header="0.39370078740157483" footer="0.39370078740157483"/>
  <pageSetup paperSize="9" scale="60" fitToHeight="10" orientation="portrait" r:id="rId1"/>
  <headerFooter>
    <oddFooter>&amp;C&amp;P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7F7B-A787-4D1F-ACB9-6752DC0CC3C3}">
  <sheetPr>
    <tabColor rgb="FFFF0000"/>
    <pageSetUpPr fitToPage="1"/>
  </sheetPr>
  <dimension ref="B1:Q398"/>
  <sheetViews>
    <sheetView showGridLines="0" topLeftCell="A248" zoomScale="70" zoomScaleNormal="70" zoomScaleSheetLayoutView="100" workbookViewId="0">
      <selection activeCell="H252" sqref="H252"/>
    </sheetView>
  </sheetViews>
  <sheetFormatPr baseColWidth="10" defaultColWidth="8.81640625" defaultRowHeight="15.5" x14ac:dyDescent="0.35"/>
  <cols>
    <col min="1" max="1" width="8.81640625" style="1"/>
    <col min="2" max="2" width="16.26953125" style="11" customWidth="1"/>
    <col min="3" max="3" width="60.7265625" style="6" customWidth="1"/>
    <col min="4" max="4" width="8.453125" style="3" customWidth="1"/>
    <col min="5" max="5" width="16.453125" style="7" bestFit="1" customWidth="1"/>
    <col min="6" max="6" width="15.26953125" style="7" customWidth="1"/>
    <col min="7" max="7" width="16.7265625" style="7" bestFit="1" customWidth="1"/>
    <col min="8" max="8" width="20" style="1" bestFit="1" customWidth="1"/>
    <col min="9" max="9" width="20" style="1" customWidth="1"/>
    <col min="10" max="10" width="19.7265625" style="1" customWidth="1"/>
    <col min="11" max="11" width="17.26953125" style="1" customWidth="1"/>
    <col min="12" max="12" width="15.7265625" style="1" customWidth="1"/>
    <col min="13" max="16384" width="8.81640625" style="1"/>
  </cols>
  <sheetData>
    <row r="1" spans="2:17" x14ac:dyDescent="0.35">
      <c r="B1" s="246" t="str">
        <f>+UPPER(CONCATENATE("Presupuesto - Defensas Ribereñas Río Lacramarca ",[40]Consideraciones!$D$41))</f>
        <v>PRESUPUESTO - DEFENSAS RIBEREÑAS RÍO LACRAMARCA SUB PROYECTO A3</v>
      </c>
      <c r="C1" s="246"/>
      <c r="D1" s="246"/>
      <c r="E1" s="246"/>
      <c r="F1" s="246"/>
      <c r="G1" s="246"/>
      <c r="H1" s="246"/>
    </row>
    <row r="2" spans="2:17" x14ac:dyDescent="0.35">
      <c r="B2" s="246"/>
      <c r="C2" s="246"/>
      <c r="D2" s="246"/>
      <c r="E2" s="246"/>
      <c r="F2" s="246"/>
      <c r="G2" s="246"/>
      <c r="H2" s="246"/>
    </row>
    <row r="3" spans="2:17" x14ac:dyDescent="0.35">
      <c r="B3" s="5"/>
    </row>
    <row r="4" spans="2:17" x14ac:dyDescent="0.35">
      <c r="B4" s="8" t="s">
        <v>0</v>
      </c>
      <c r="C4" s="242" t="s">
        <v>1</v>
      </c>
      <c r="D4" s="242"/>
      <c r="E4" s="242"/>
      <c r="F4" s="242"/>
    </row>
    <row r="5" spans="2:17" x14ac:dyDescent="0.35">
      <c r="B5" s="8" t="s">
        <v>2</v>
      </c>
      <c r="C5" s="242" t="str">
        <f>+NOMBRE_P</f>
        <v>Sub Proyecto A3</v>
      </c>
      <c r="D5" s="242"/>
      <c r="E5" s="242"/>
      <c r="F5" s="242"/>
    </row>
    <row r="6" spans="2:17" x14ac:dyDescent="0.35">
      <c r="B6" s="8" t="s">
        <v>3</v>
      </c>
      <c r="C6" s="242" t="s">
        <v>511</v>
      </c>
      <c r="D6" s="242"/>
      <c r="E6" s="242"/>
      <c r="F6" s="242"/>
    </row>
    <row r="7" spans="2:17" x14ac:dyDescent="0.35">
      <c r="B7" s="8"/>
      <c r="C7" s="10"/>
      <c r="D7" s="9"/>
      <c r="E7" s="9"/>
      <c r="F7" s="9"/>
    </row>
    <row r="9" spans="2:17" ht="31" x14ac:dyDescent="0.35">
      <c r="B9" s="12" t="s">
        <v>4</v>
      </c>
      <c r="C9" s="12" t="s">
        <v>5</v>
      </c>
      <c r="D9" s="12" t="s">
        <v>6</v>
      </c>
      <c r="E9" s="13" t="s">
        <v>7</v>
      </c>
      <c r="F9" s="13" t="s">
        <v>8</v>
      </c>
      <c r="G9" s="13" t="s">
        <v>9</v>
      </c>
      <c r="H9" s="13" t="s">
        <v>10</v>
      </c>
      <c r="J9" s="253"/>
      <c r="K9" s="254"/>
      <c r="L9" s="254"/>
      <c r="M9" s="254"/>
      <c r="N9" s="254"/>
      <c r="O9" s="255"/>
      <c r="P9" s="168"/>
      <c r="Q9" s="169"/>
    </row>
    <row r="10" spans="2:17" x14ac:dyDescent="0.35">
      <c r="B10" s="14" t="s">
        <v>11</v>
      </c>
      <c r="C10" s="15" t="s">
        <v>12</v>
      </c>
      <c r="D10" s="16"/>
      <c r="E10" s="17"/>
      <c r="F10" s="17"/>
      <c r="G10" s="17"/>
      <c r="H10" s="18"/>
      <c r="J10" s="250"/>
      <c r="K10" s="251"/>
      <c r="L10" s="251"/>
      <c r="M10" s="251"/>
      <c r="N10" s="251"/>
      <c r="O10" s="252"/>
      <c r="P10" s="170"/>
      <c r="Q10" s="171"/>
    </row>
    <row r="11" spans="2:17" s="24" customFormat="1" x14ac:dyDescent="0.35">
      <c r="B11" s="19" t="s">
        <v>13</v>
      </c>
      <c r="C11" s="20" t="s">
        <v>14</v>
      </c>
      <c r="D11" s="21"/>
      <c r="E11" s="22"/>
      <c r="F11" s="22"/>
      <c r="G11" s="22"/>
      <c r="H11" s="23">
        <f>SUM(G12:G14)</f>
        <v>1232398.4103027033</v>
      </c>
      <c r="J11" s="250"/>
      <c r="K11" s="251"/>
      <c r="L11" s="251"/>
      <c r="M11" s="251"/>
      <c r="N11" s="251"/>
      <c r="O11" s="252"/>
      <c r="P11" s="170"/>
      <c r="Q11" s="171"/>
    </row>
    <row r="12" spans="2:17" x14ac:dyDescent="0.35">
      <c r="B12" s="25" t="s">
        <v>15</v>
      </c>
      <c r="C12" s="26" t="s">
        <v>16</v>
      </c>
      <c r="D12" s="27" t="s">
        <v>17</v>
      </c>
      <c r="E12" s="28">
        <v>1</v>
      </c>
      <c r="F12" s="28">
        <v>1654.9032542372879</v>
      </c>
      <c r="G12" s="28">
        <f>+F12*E12</f>
        <v>1654.9032542372879</v>
      </c>
      <c r="H12" s="29"/>
      <c r="J12" s="250"/>
      <c r="K12" s="251"/>
      <c r="L12" s="251"/>
      <c r="M12" s="251"/>
      <c r="N12" s="251"/>
      <c r="O12" s="252"/>
      <c r="P12" s="170"/>
      <c r="Q12" s="171"/>
    </row>
    <row r="13" spans="2:17" x14ac:dyDescent="0.35">
      <c r="B13" s="30" t="s">
        <v>18</v>
      </c>
      <c r="C13" s="31" t="s">
        <v>19</v>
      </c>
      <c r="D13" s="32" t="s">
        <v>20</v>
      </c>
      <c r="E13" s="33">
        <v>1</v>
      </c>
      <c r="F13" s="34">
        <v>356426.34</v>
      </c>
      <c r="G13" s="34">
        <f t="shared" ref="G13:G14" si="0">+F13*E13</f>
        <v>356426.34</v>
      </c>
      <c r="H13" s="35"/>
      <c r="J13" s="253"/>
      <c r="K13" s="254"/>
      <c r="L13" s="254"/>
      <c r="M13" s="254"/>
      <c r="N13" s="254"/>
      <c r="O13" s="255"/>
      <c r="P13" s="168"/>
      <c r="Q13" s="169"/>
    </row>
    <row r="14" spans="2:17" x14ac:dyDescent="0.35">
      <c r="B14" s="36" t="s">
        <v>21</v>
      </c>
      <c r="C14" s="37" t="s">
        <v>22</v>
      </c>
      <c r="D14" s="38" t="s">
        <v>23</v>
      </c>
      <c r="E14" s="39">
        <v>7.166666666666667</v>
      </c>
      <c r="F14" s="40">
        <v>121997.74423932082</v>
      </c>
      <c r="G14" s="40">
        <f t="shared" si="0"/>
        <v>874317.16704846593</v>
      </c>
      <c r="H14" s="41"/>
      <c r="J14" s="250"/>
      <c r="K14" s="251"/>
      <c r="L14" s="251"/>
      <c r="M14" s="251"/>
      <c r="N14" s="251"/>
      <c r="O14" s="252"/>
      <c r="P14" s="170"/>
      <c r="Q14" s="171"/>
    </row>
    <row r="15" spans="2:17" x14ac:dyDescent="0.35">
      <c r="B15" s="42" t="s">
        <v>24</v>
      </c>
      <c r="C15" s="20" t="s">
        <v>25</v>
      </c>
      <c r="D15" s="21"/>
      <c r="E15" s="43"/>
      <c r="F15" s="43"/>
      <c r="G15" s="43"/>
      <c r="H15" s="23">
        <f>SUM(G16:G17)</f>
        <v>1017279.2232405299</v>
      </c>
      <c r="J15" s="250"/>
      <c r="K15" s="251"/>
      <c r="L15" s="251"/>
      <c r="M15" s="251"/>
      <c r="N15" s="251"/>
      <c r="O15" s="252"/>
      <c r="P15" s="170"/>
      <c r="Q15" s="171"/>
    </row>
    <row r="16" spans="2:17" x14ac:dyDescent="0.35">
      <c r="B16" s="25" t="s">
        <v>26</v>
      </c>
      <c r="C16" s="26" t="s">
        <v>27</v>
      </c>
      <c r="D16" s="27" t="s">
        <v>20</v>
      </c>
      <c r="E16" s="44">
        <v>1</v>
      </c>
      <c r="F16" s="28">
        <v>565588.07369696954</v>
      </c>
      <c r="G16" s="28">
        <f t="shared" ref="G16:G17" si="1">+F16*E16</f>
        <v>565588.07369696954</v>
      </c>
      <c r="H16" s="29"/>
      <c r="J16" s="253"/>
      <c r="K16" s="254"/>
      <c r="L16" s="254"/>
      <c r="M16" s="254"/>
      <c r="N16" s="254"/>
      <c r="O16" s="255"/>
      <c r="P16" s="168"/>
      <c r="Q16" s="169"/>
    </row>
    <row r="17" spans="2:17" x14ac:dyDescent="0.35">
      <c r="B17" s="36" t="s">
        <v>28</v>
      </c>
      <c r="C17" s="37" t="s">
        <v>29</v>
      </c>
      <c r="D17" s="38" t="s">
        <v>23</v>
      </c>
      <c r="E17" s="39">
        <v>6.8666666666666663</v>
      </c>
      <c r="F17" s="40">
        <v>65780.264496635005</v>
      </c>
      <c r="G17" s="40">
        <f t="shared" si="1"/>
        <v>451691.14954356034</v>
      </c>
      <c r="H17" s="41"/>
      <c r="J17" s="259"/>
      <c r="K17" s="260"/>
      <c r="L17" s="260"/>
      <c r="M17" s="260"/>
      <c r="N17" s="260"/>
      <c r="O17" s="261"/>
      <c r="P17" s="172"/>
      <c r="Q17" s="173"/>
    </row>
    <row r="18" spans="2:17" x14ac:dyDescent="0.35">
      <c r="B18" s="45" t="s">
        <v>30</v>
      </c>
      <c r="C18" s="46" t="s">
        <v>31</v>
      </c>
      <c r="D18" s="47"/>
      <c r="E18" s="48"/>
      <c r="F18" s="43"/>
      <c r="G18" s="43"/>
      <c r="H18" s="23">
        <f>SUM(G19:G30)</f>
        <v>233769.93730357193</v>
      </c>
      <c r="J18" s="250"/>
      <c r="K18" s="251"/>
      <c r="L18" s="251"/>
      <c r="M18" s="251"/>
      <c r="N18" s="251"/>
      <c r="O18" s="252"/>
      <c r="P18" s="170"/>
      <c r="Q18" s="171"/>
    </row>
    <row r="19" spans="2:17" x14ac:dyDescent="0.35">
      <c r="B19" s="49" t="s">
        <v>32</v>
      </c>
      <c r="C19" s="50" t="s">
        <v>33</v>
      </c>
      <c r="D19" s="47"/>
      <c r="E19" s="43"/>
      <c r="F19" s="22"/>
      <c r="G19" s="22"/>
      <c r="H19" s="23"/>
      <c r="J19" s="250"/>
      <c r="K19" s="251"/>
      <c r="L19" s="251"/>
      <c r="M19" s="251"/>
      <c r="N19" s="251"/>
      <c r="O19" s="252"/>
      <c r="P19" s="170"/>
      <c r="Q19" s="171"/>
    </row>
    <row r="20" spans="2:17" x14ac:dyDescent="0.35">
      <c r="B20" s="51" t="s">
        <v>34</v>
      </c>
      <c r="C20" s="26" t="s">
        <v>35</v>
      </c>
      <c r="D20" s="27" t="s">
        <v>36</v>
      </c>
      <c r="E20" s="28">
        <v>933</v>
      </c>
      <c r="F20" s="28">
        <v>3.1078259995356392</v>
      </c>
      <c r="G20" s="28">
        <f t="shared" ref="G20:G21" si="2">+F20*E20</f>
        <v>2899.6016575667513</v>
      </c>
      <c r="H20" s="52"/>
      <c r="J20" s="259"/>
      <c r="K20" s="260"/>
      <c r="L20" s="260"/>
      <c r="M20" s="260"/>
      <c r="N20" s="260"/>
      <c r="O20" s="261"/>
      <c r="P20" s="172"/>
      <c r="Q20" s="173"/>
    </row>
    <row r="21" spans="2:17" x14ac:dyDescent="0.35">
      <c r="B21" s="53" t="s">
        <v>37</v>
      </c>
      <c r="C21" s="37" t="s">
        <v>38</v>
      </c>
      <c r="D21" s="38" t="s">
        <v>39</v>
      </c>
      <c r="E21" s="40">
        <v>4.6100000000000003</v>
      </c>
      <c r="F21" s="40">
        <v>46907.087351782306</v>
      </c>
      <c r="G21" s="40">
        <f t="shared" si="2"/>
        <v>216241.67269171643</v>
      </c>
      <c r="H21" s="54"/>
      <c r="J21" s="250"/>
      <c r="K21" s="251"/>
      <c r="L21" s="251"/>
      <c r="M21" s="251"/>
      <c r="N21" s="251"/>
      <c r="O21" s="252"/>
      <c r="P21" s="170"/>
      <c r="Q21" s="171"/>
    </row>
    <row r="22" spans="2:17" x14ac:dyDescent="0.35">
      <c r="B22" s="49" t="s">
        <v>40</v>
      </c>
      <c r="C22" s="50" t="s">
        <v>41</v>
      </c>
      <c r="D22" s="47"/>
      <c r="E22" s="43"/>
      <c r="F22" s="43"/>
      <c r="G22" s="43"/>
      <c r="H22" s="23"/>
      <c r="J22" s="250"/>
      <c r="K22" s="251"/>
      <c r="L22" s="251"/>
      <c r="M22" s="251"/>
      <c r="N22" s="251"/>
      <c r="O22" s="252"/>
      <c r="P22" s="170"/>
      <c r="Q22" s="171"/>
    </row>
    <row r="23" spans="2:17" x14ac:dyDescent="0.35">
      <c r="B23" s="51" t="s">
        <v>44</v>
      </c>
      <c r="C23" s="26" t="s">
        <v>45</v>
      </c>
      <c r="D23" s="27" t="s">
        <v>46</v>
      </c>
      <c r="E23" s="28">
        <v>5.6</v>
      </c>
      <c r="F23" s="28">
        <v>156.76205911424984</v>
      </c>
      <c r="G23" s="28">
        <f t="shared" ref="G23:G27" si="3">+F23*E23</f>
        <v>877.86753103979902</v>
      </c>
      <c r="H23" s="52"/>
      <c r="J23" s="250"/>
      <c r="K23" s="251"/>
      <c r="L23" s="251"/>
      <c r="M23" s="251"/>
      <c r="N23" s="251"/>
      <c r="O23" s="252"/>
      <c r="P23" s="170"/>
      <c r="Q23" s="171"/>
    </row>
    <row r="24" spans="2:17" x14ac:dyDescent="0.35">
      <c r="B24" s="55" t="s">
        <v>48</v>
      </c>
      <c r="C24" s="31" t="s">
        <v>49</v>
      </c>
      <c r="D24" s="32" t="s">
        <v>50</v>
      </c>
      <c r="E24" s="34">
        <v>5</v>
      </c>
      <c r="F24" s="34">
        <v>421.50351682360508</v>
      </c>
      <c r="G24" s="34">
        <f t="shared" si="3"/>
        <v>2107.5175841180253</v>
      </c>
      <c r="H24" s="56"/>
      <c r="J24" s="250"/>
      <c r="K24" s="251"/>
      <c r="L24" s="251"/>
      <c r="M24" s="251"/>
      <c r="N24" s="251"/>
      <c r="O24" s="252"/>
      <c r="P24" s="170"/>
      <c r="Q24" s="171"/>
    </row>
    <row r="25" spans="2:17" x14ac:dyDescent="0.35">
      <c r="B25" s="55" t="s">
        <v>52</v>
      </c>
      <c r="C25" s="31" t="s">
        <v>53</v>
      </c>
      <c r="D25" s="32" t="s">
        <v>50</v>
      </c>
      <c r="E25" s="34">
        <v>5</v>
      </c>
      <c r="F25" s="34">
        <v>740.82540164549653</v>
      </c>
      <c r="G25" s="34">
        <f t="shared" si="3"/>
        <v>3704.1270082274827</v>
      </c>
      <c r="H25" s="56"/>
      <c r="J25" s="250"/>
      <c r="K25" s="251"/>
      <c r="L25" s="251"/>
      <c r="M25" s="251"/>
      <c r="N25" s="251"/>
      <c r="O25" s="252"/>
      <c r="P25" s="170"/>
      <c r="Q25" s="171"/>
    </row>
    <row r="26" spans="2:17" ht="31" x14ac:dyDescent="0.35">
      <c r="B26" s="55" t="s">
        <v>55</v>
      </c>
      <c r="C26" s="31" t="s">
        <v>56</v>
      </c>
      <c r="D26" s="32" t="s">
        <v>17</v>
      </c>
      <c r="E26" s="34">
        <v>7</v>
      </c>
      <c r="F26" s="34">
        <v>430.50865968567109</v>
      </c>
      <c r="G26" s="34">
        <f t="shared" si="3"/>
        <v>3013.5606177996979</v>
      </c>
      <c r="H26" s="56"/>
      <c r="J26" s="259"/>
      <c r="K26" s="260"/>
      <c r="L26" s="260"/>
      <c r="M26" s="260"/>
      <c r="N26" s="260"/>
      <c r="O26" s="261"/>
      <c r="P26" s="172"/>
      <c r="Q26" s="173"/>
    </row>
    <row r="27" spans="2:17" ht="31" x14ac:dyDescent="0.35">
      <c r="B27" s="53" t="s">
        <v>57</v>
      </c>
      <c r="C27" s="37" t="s">
        <v>58</v>
      </c>
      <c r="D27" s="38" t="s">
        <v>17</v>
      </c>
      <c r="E27" s="40">
        <v>5</v>
      </c>
      <c r="F27" s="40">
        <v>505.00627494632886</v>
      </c>
      <c r="G27" s="40">
        <f t="shared" si="3"/>
        <v>2525.0313747316441</v>
      </c>
      <c r="H27" s="54"/>
      <c r="J27" s="250"/>
      <c r="K27" s="251"/>
      <c r="L27" s="251"/>
      <c r="M27" s="251"/>
      <c r="N27" s="251"/>
      <c r="O27" s="252"/>
      <c r="P27" s="170"/>
      <c r="Q27" s="171"/>
    </row>
    <row r="28" spans="2:17" x14ac:dyDescent="0.35">
      <c r="B28" s="49" t="s">
        <v>59</v>
      </c>
      <c r="C28" s="50" t="s">
        <v>60</v>
      </c>
      <c r="D28" s="47"/>
      <c r="E28" s="43"/>
      <c r="F28" s="43"/>
      <c r="G28" s="43"/>
      <c r="H28" s="23"/>
      <c r="J28" s="250"/>
      <c r="K28" s="251"/>
      <c r="L28" s="251"/>
      <c r="M28" s="251"/>
      <c r="N28" s="251"/>
      <c r="O28" s="252"/>
      <c r="P28" s="170"/>
      <c r="Q28" s="171"/>
    </row>
    <row r="29" spans="2:17" x14ac:dyDescent="0.35">
      <c r="B29" s="51" t="s">
        <v>61</v>
      </c>
      <c r="C29" s="26" t="s">
        <v>62</v>
      </c>
      <c r="D29" s="27" t="s">
        <v>46</v>
      </c>
      <c r="E29" s="28">
        <v>3.0164</v>
      </c>
      <c r="F29" s="28">
        <v>298.48547236660278</v>
      </c>
      <c r="G29" s="28">
        <f t="shared" ref="G29:G30" si="4">+F29*E29</f>
        <v>900.35157884662055</v>
      </c>
      <c r="H29" s="52"/>
      <c r="J29" s="253"/>
      <c r="K29" s="254"/>
      <c r="L29" s="254"/>
      <c r="M29" s="254"/>
      <c r="N29" s="254"/>
      <c r="O29" s="255"/>
      <c r="P29" s="168"/>
      <c r="Q29" s="169"/>
    </row>
    <row r="30" spans="2:17" x14ac:dyDescent="0.35">
      <c r="B30" s="53" t="s">
        <v>63</v>
      </c>
      <c r="C30" s="37" t="s">
        <v>64</v>
      </c>
      <c r="D30" s="38" t="s">
        <v>36</v>
      </c>
      <c r="E30" s="40">
        <v>21.176000000000002</v>
      </c>
      <c r="F30" s="40">
        <v>70.844694915254237</v>
      </c>
      <c r="G30" s="40">
        <f t="shared" si="4"/>
        <v>1500.207259525424</v>
      </c>
      <c r="H30" s="54"/>
      <c r="J30" s="250"/>
      <c r="K30" s="251"/>
      <c r="L30" s="251"/>
      <c r="M30" s="251"/>
      <c r="N30" s="251"/>
      <c r="O30" s="252"/>
      <c r="P30" s="170"/>
      <c r="Q30" s="171"/>
    </row>
    <row r="31" spans="2:17" x14ac:dyDescent="0.35">
      <c r="B31" s="45" t="s">
        <v>65</v>
      </c>
      <c r="C31" s="46" t="s">
        <v>66</v>
      </c>
      <c r="D31" s="47"/>
      <c r="E31" s="43"/>
      <c r="F31" s="43"/>
      <c r="G31" s="43"/>
      <c r="H31" s="23">
        <f>SUM(G32:G35)</f>
        <v>1516458.679212993</v>
      </c>
      <c r="J31" s="250"/>
      <c r="K31" s="251"/>
      <c r="L31" s="251"/>
      <c r="M31" s="251"/>
      <c r="N31" s="251"/>
      <c r="O31" s="252"/>
      <c r="P31" s="170"/>
      <c r="Q31" s="171"/>
    </row>
    <row r="32" spans="2:17" x14ac:dyDescent="0.35">
      <c r="B32" s="51" t="s">
        <v>67</v>
      </c>
      <c r="C32" s="26" t="s">
        <v>68</v>
      </c>
      <c r="D32" s="27" t="s">
        <v>36</v>
      </c>
      <c r="E32" s="28">
        <v>304613</v>
      </c>
      <c r="F32" s="28">
        <v>0.8931672552416825</v>
      </c>
      <c r="G32" s="28">
        <f t="shared" ref="G32:G35" si="5">+F32*E32</f>
        <v>272070.35712093464</v>
      </c>
      <c r="H32" s="52"/>
      <c r="J32" s="250"/>
      <c r="K32" s="251"/>
      <c r="L32" s="251"/>
      <c r="M32" s="251"/>
      <c r="N32" s="251"/>
      <c r="O32" s="252"/>
      <c r="P32" s="170"/>
      <c r="Q32" s="171"/>
    </row>
    <row r="33" spans="2:17" ht="31" x14ac:dyDescent="0.35">
      <c r="B33" s="55" t="s">
        <v>69</v>
      </c>
      <c r="C33" s="31" t="s">
        <v>70</v>
      </c>
      <c r="D33" s="32" t="s">
        <v>46</v>
      </c>
      <c r="E33" s="34">
        <v>116188.11144999997</v>
      </c>
      <c r="F33" s="34">
        <v>6.818323454463278</v>
      </c>
      <c r="G33" s="34">
        <f t="shared" si="5"/>
        <v>792208.12542932818</v>
      </c>
      <c r="H33" s="56"/>
      <c r="J33" s="250"/>
      <c r="K33" s="251"/>
      <c r="L33" s="251"/>
      <c r="M33" s="251"/>
      <c r="N33" s="251"/>
      <c r="O33" s="252"/>
      <c r="P33" s="170"/>
      <c r="Q33" s="171"/>
    </row>
    <row r="34" spans="2:17" x14ac:dyDescent="0.35">
      <c r="B34" s="55" t="s">
        <v>71</v>
      </c>
      <c r="C34" s="31" t="s">
        <v>72</v>
      </c>
      <c r="D34" s="32" t="s">
        <v>46</v>
      </c>
      <c r="E34" s="34">
        <v>57167</v>
      </c>
      <c r="F34" s="34">
        <v>4.4621504095417457</v>
      </c>
      <c r="G34" s="34">
        <f t="shared" si="5"/>
        <v>255087.75246227297</v>
      </c>
      <c r="H34" s="56"/>
      <c r="J34" s="253"/>
      <c r="K34" s="254"/>
      <c r="L34" s="254"/>
      <c r="M34" s="254"/>
      <c r="N34" s="254"/>
      <c r="O34" s="255"/>
      <c r="P34" s="168"/>
      <c r="Q34" s="169"/>
    </row>
    <row r="35" spans="2:17" x14ac:dyDescent="0.35">
      <c r="B35" s="53" t="s">
        <v>73</v>
      </c>
      <c r="C35" s="37" t="s">
        <v>74</v>
      </c>
      <c r="D35" s="38" t="s">
        <v>46</v>
      </c>
      <c r="E35" s="40">
        <v>57377</v>
      </c>
      <c r="F35" s="40">
        <v>3.4350426861016956</v>
      </c>
      <c r="G35" s="40">
        <f t="shared" si="5"/>
        <v>197092.44420045699</v>
      </c>
      <c r="H35" s="54"/>
      <c r="J35" s="259"/>
      <c r="K35" s="260"/>
      <c r="L35" s="260"/>
      <c r="M35" s="260"/>
      <c r="N35" s="260"/>
      <c r="O35" s="261"/>
      <c r="P35" s="172"/>
      <c r="Q35" s="173"/>
    </row>
    <row r="36" spans="2:17" s="24" customFormat="1" x14ac:dyDescent="0.35">
      <c r="B36" s="45" t="s">
        <v>75</v>
      </c>
      <c r="C36" s="57" t="s">
        <v>76</v>
      </c>
      <c r="D36" s="58"/>
      <c r="E36" s="59"/>
      <c r="F36" s="59"/>
      <c r="G36" s="59"/>
      <c r="H36" s="23">
        <f>SUM(G38:G86)</f>
        <v>6753762.371428689</v>
      </c>
      <c r="J36" s="250"/>
      <c r="K36" s="251"/>
      <c r="L36" s="251"/>
      <c r="M36" s="251"/>
      <c r="N36" s="251"/>
      <c r="O36" s="252"/>
      <c r="P36" s="170"/>
      <c r="Q36" s="171"/>
    </row>
    <row r="37" spans="2:17" x14ac:dyDescent="0.35">
      <c r="B37" s="49" t="s">
        <v>77</v>
      </c>
      <c r="C37" s="60" t="s">
        <v>78</v>
      </c>
      <c r="D37" s="58"/>
      <c r="E37" s="48"/>
      <c r="F37" s="48"/>
      <c r="G37" s="48"/>
      <c r="H37" s="61"/>
      <c r="J37" s="250"/>
      <c r="K37" s="251"/>
      <c r="L37" s="251"/>
      <c r="M37" s="251"/>
      <c r="N37" s="251"/>
      <c r="O37" s="252"/>
      <c r="P37" s="170"/>
      <c r="Q37" s="171"/>
    </row>
    <row r="38" spans="2:17" x14ac:dyDescent="0.35">
      <c r="B38" s="62" t="s">
        <v>79</v>
      </c>
      <c r="C38" s="63" t="s">
        <v>80</v>
      </c>
      <c r="D38" s="64" t="s">
        <v>46</v>
      </c>
      <c r="E38" s="44">
        <v>6167.1740000000009</v>
      </c>
      <c r="F38" s="28">
        <v>6.1578064747501093</v>
      </c>
      <c r="G38" s="28">
        <f t="shared" ref="G38:G46" si="6">+F38*E38</f>
        <v>37976.263988110535</v>
      </c>
      <c r="H38" s="29"/>
      <c r="J38" s="250"/>
      <c r="K38" s="251"/>
      <c r="L38" s="251"/>
      <c r="M38" s="251"/>
      <c r="N38" s="251"/>
      <c r="O38" s="252"/>
      <c r="P38" s="170"/>
      <c r="Q38" s="171"/>
    </row>
    <row r="39" spans="2:17" x14ac:dyDescent="0.35">
      <c r="B39" s="65" t="s">
        <v>81</v>
      </c>
      <c r="C39" s="66" t="s">
        <v>82</v>
      </c>
      <c r="D39" s="67" t="s">
        <v>46</v>
      </c>
      <c r="E39" s="33">
        <v>2325.0150000000003</v>
      </c>
      <c r="F39" s="34">
        <v>6.3745005850596366</v>
      </c>
      <c r="G39" s="34">
        <f t="shared" si="6"/>
        <v>14820.809477772433</v>
      </c>
      <c r="H39" s="35"/>
      <c r="J39" s="250"/>
      <c r="K39" s="251"/>
      <c r="L39" s="251"/>
      <c r="M39" s="251"/>
      <c r="N39" s="251"/>
      <c r="O39" s="252"/>
      <c r="P39" s="170"/>
      <c r="Q39" s="171"/>
    </row>
    <row r="40" spans="2:17" x14ac:dyDescent="0.35">
      <c r="B40" s="65" t="s">
        <v>83</v>
      </c>
      <c r="C40" s="66" t="s">
        <v>84</v>
      </c>
      <c r="D40" s="67" t="s">
        <v>36</v>
      </c>
      <c r="E40" s="33">
        <v>11192.096767287247</v>
      </c>
      <c r="F40" s="34">
        <v>1.5186169737099813</v>
      </c>
      <c r="G40" s="34">
        <f t="shared" si="6"/>
        <v>16996.508122207022</v>
      </c>
      <c r="H40" s="35"/>
      <c r="J40" s="250"/>
      <c r="K40" s="251"/>
      <c r="L40" s="251"/>
      <c r="M40" s="251"/>
      <c r="N40" s="251"/>
      <c r="O40" s="252"/>
      <c r="P40" s="170"/>
      <c r="Q40" s="171"/>
    </row>
    <row r="41" spans="2:17" ht="31" x14ac:dyDescent="0.35">
      <c r="B41" s="65" t="s">
        <v>85</v>
      </c>
      <c r="C41" s="66" t="s">
        <v>86</v>
      </c>
      <c r="D41" s="67" t="s">
        <v>46</v>
      </c>
      <c r="E41" s="33">
        <v>1639.2</v>
      </c>
      <c r="F41" s="34">
        <v>33.936457047175374</v>
      </c>
      <c r="G41" s="34">
        <f t="shared" si="6"/>
        <v>55628.640391729874</v>
      </c>
      <c r="H41" s="35"/>
      <c r="J41" s="250"/>
      <c r="K41" s="251"/>
      <c r="L41" s="251"/>
      <c r="M41" s="251"/>
      <c r="N41" s="251"/>
      <c r="O41" s="252"/>
      <c r="P41" s="170"/>
      <c r="Q41" s="171"/>
    </row>
    <row r="42" spans="2:17" ht="31" x14ac:dyDescent="0.35">
      <c r="B42" s="65" t="s">
        <v>87</v>
      </c>
      <c r="C42" s="66" t="s">
        <v>88</v>
      </c>
      <c r="D42" s="67" t="s">
        <v>46</v>
      </c>
      <c r="E42" s="33">
        <v>999.64280000000053</v>
      </c>
      <c r="F42" s="34">
        <v>35.115591348147987</v>
      </c>
      <c r="G42" s="34">
        <f t="shared" si="6"/>
        <v>35103.048058918444</v>
      </c>
      <c r="H42" s="35"/>
      <c r="J42" s="250"/>
      <c r="K42" s="251"/>
      <c r="L42" s="251"/>
      <c r="M42" s="251"/>
      <c r="N42" s="251"/>
      <c r="O42" s="252"/>
      <c r="P42" s="170"/>
      <c r="Q42" s="171"/>
    </row>
    <row r="43" spans="2:17" x14ac:dyDescent="0.35">
      <c r="B43" s="65" t="s">
        <v>89</v>
      </c>
      <c r="C43" s="66" t="s">
        <v>90</v>
      </c>
      <c r="D43" s="67" t="s">
        <v>36</v>
      </c>
      <c r="E43" s="33">
        <v>5381.8120399999952</v>
      </c>
      <c r="F43" s="34">
        <v>11.445112</v>
      </c>
      <c r="G43" s="34">
        <f t="shared" si="6"/>
        <v>61595.441560748426</v>
      </c>
      <c r="H43" s="35"/>
      <c r="J43" s="250"/>
      <c r="K43" s="251"/>
      <c r="L43" s="251"/>
      <c r="M43" s="251"/>
      <c r="N43" s="251"/>
      <c r="O43" s="252"/>
      <c r="P43" s="170"/>
      <c r="Q43" s="171"/>
    </row>
    <row r="44" spans="2:17" x14ac:dyDescent="0.35">
      <c r="B44" s="65" t="s">
        <v>91</v>
      </c>
      <c r="C44" s="114" t="s">
        <v>92</v>
      </c>
      <c r="D44" s="67" t="s">
        <v>46</v>
      </c>
      <c r="E44" s="33">
        <v>2325.0150000000003</v>
      </c>
      <c r="F44" s="34">
        <v>40.530801698520321</v>
      </c>
      <c r="G44" s="34">
        <f t="shared" si="6"/>
        <v>94234.721911085231</v>
      </c>
      <c r="H44" s="35"/>
      <c r="J44" s="250"/>
      <c r="K44" s="251"/>
      <c r="L44" s="251"/>
      <c r="M44" s="251"/>
      <c r="N44" s="251"/>
      <c r="O44" s="252"/>
      <c r="P44" s="170"/>
      <c r="Q44" s="171"/>
    </row>
    <row r="45" spans="2:17" ht="31" x14ac:dyDescent="0.35">
      <c r="B45" s="65" t="s">
        <v>93</v>
      </c>
      <c r="C45" s="114" t="s">
        <v>94</v>
      </c>
      <c r="D45" s="67" t="s">
        <v>46</v>
      </c>
      <c r="E45" s="33">
        <v>3493.3657999999978</v>
      </c>
      <c r="F45" s="34">
        <v>45.728189518267428</v>
      </c>
      <c r="G45" s="34">
        <f t="shared" si="6"/>
        <v>159745.29335903379</v>
      </c>
      <c r="H45" s="35"/>
      <c r="J45" s="259"/>
      <c r="K45" s="260"/>
      <c r="L45" s="260"/>
      <c r="M45" s="260"/>
      <c r="N45" s="260"/>
      <c r="O45" s="261"/>
      <c r="P45" s="172"/>
      <c r="Q45" s="173"/>
    </row>
    <row r="46" spans="2:17" x14ac:dyDescent="0.35">
      <c r="B46" s="68" t="s">
        <v>95</v>
      </c>
      <c r="C46" s="69" t="s">
        <v>96</v>
      </c>
      <c r="D46" s="70" t="s">
        <v>36</v>
      </c>
      <c r="E46" s="39">
        <v>2554.0700000000002</v>
      </c>
      <c r="F46" s="40">
        <v>1.5186169737099813</v>
      </c>
      <c r="G46" s="40">
        <f t="shared" si="6"/>
        <v>3878.6540540434521</v>
      </c>
      <c r="H46" s="41"/>
      <c r="J46" s="250"/>
      <c r="K46" s="251"/>
      <c r="L46" s="251"/>
      <c r="M46" s="251"/>
      <c r="N46" s="251"/>
      <c r="O46" s="252"/>
      <c r="P46" s="170"/>
      <c r="Q46" s="171"/>
    </row>
    <row r="47" spans="2:17" x14ac:dyDescent="0.35">
      <c r="B47" s="49" t="s">
        <v>97</v>
      </c>
      <c r="C47" s="60" t="s">
        <v>98</v>
      </c>
      <c r="D47" s="58"/>
      <c r="E47" s="48"/>
      <c r="F47" s="48"/>
      <c r="G47" s="48"/>
      <c r="H47" s="61"/>
      <c r="J47" s="250"/>
      <c r="K47" s="251"/>
      <c r="L47" s="251"/>
      <c r="M47" s="251"/>
      <c r="N47" s="251"/>
      <c r="O47" s="252"/>
      <c r="P47" s="170"/>
      <c r="Q47" s="171"/>
    </row>
    <row r="48" spans="2:17" x14ac:dyDescent="0.35">
      <c r="B48" s="62" t="s">
        <v>99</v>
      </c>
      <c r="C48" s="63" t="s">
        <v>80</v>
      </c>
      <c r="D48" s="64" t="s">
        <v>46</v>
      </c>
      <c r="E48" s="44">
        <v>53286.001000000004</v>
      </c>
      <c r="F48" s="28">
        <v>6.1578064747501093</v>
      </c>
      <c r="G48" s="28">
        <f t="shared" ref="G48:G56" si="7">+F48*E48</f>
        <v>328124.8819713408</v>
      </c>
      <c r="H48" s="29"/>
      <c r="J48" s="250"/>
      <c r="K48" s="251"/>
      <c r="L48" s="251"/>
      <c r="M48" s="251"/>
      <c r="N48" s="251"/>
      <c r="O48" s="252"/>
      <c r="P48" s="170"/>
      <c r="Q48" s="171"/>
    </row>
    <row r="49" spans="2:17" x14ac:dyDescent="0.35">
      <c r="B49" s="65" t="s">
        <v>100</v>
      </c>
      <c r="C49" s="66" t="s">
        <v>82</v>
      </c>
      <c r="D49" s="67" t="s">
        <v>46</v>
      </c>
      <c r="E49" s="33">
        <v>16718.988000000063</v>
      </c>
      <c r="F49" s="34">
        <v>6.3745005850596366</v>
      </c>
      <c r="G49" s="34">
        <f t="shared" si="7"/>
        <v>106575.19878760545</v>
      </c>
      <c r="H49" s="35"/>
      <c r="J49" s="250"/>
      <c r="K49" s="251"/>
      <c r="L49" s="251"/>
      <c r="M49" s="251"/>
      <c r="N49" s="251"/>
      <c r="O49" s="252"/>
      <c r="P49" s="170"/>
      <c r="Q49" s="171"/>
    </row>
    <row r="50" spans="2:17" x14ac:dyDescent="0.35">
      <c r="B50" s="65" t="s">
        <v>101</v>
      </c>
      <c r="C50" s="66" t="s">
        <v>84</v>
      </c>
      <c r="D50" s="67" t="s">
        <v>36</v>
      </c>
      <c r="E50" s="33">
        <v>69692.956036232717</v>
      </c>
      <c r="F50" s="34">
        <v>1.5186169737099813</v>
      </c>
      <c r="G50" s="34">
        <f t="shared" si="7"/>
        <v>105836.9059846465</v>
      </c>
      <c r="H50" s="35"/>
      <c r="J50" s="250"/>
      <c r="K50" s="251"/>
      <c r="L50" s="251"/>
      <c r="M50" s="251"/>
      <c r="N50" s="251"/>
      <c r="O50" s="252"/>
      <c r="P50" s="170"/>
      <c r="Q50" s="171"/>
    </row>
    <row r="51" spans="2:17" ht="31" x14ac:dyDescent="0.35">
      <c r="B51" s="65" t="s">
        <v>102</v>
      </c>
      <c r="C51" s="66" t="s">
        <v>86</v>
      </c>
      <c r="D51" s="67" t="s">
        <v>46</v>
      </c>
      <c r="E51" s="33">
        <v>6940.886800000002</v>
      </c>
      <c r="F51" s="34">
        <v>33.936457047175374</v>
      </c>
      <c r="G51" s="34">
        <f t="shared" si="7"/>
        <v>235549.10675750661</v>
      </c>
      <c r="H51" s="35"/>
      <c r="J51" s="250"/>
      <c r="K51" s="251"/>
      <c r="L51" s="251"/>
      <c r="M51" s="251"/>
      <c r="N51" s="251"/>
      <c r="O51" s="252"/>
      <c r="P51" s="170"/>
      <c r="Q51" s="171"/>
    </row>
    <row r="52" spans="2:17" ht="31" x14ac:dyDescent="0.35">
      <c r="B52" s="65" t="s">
        <v>103</v>
      </c>
      <c r="C52" s="66" t="s">
        <v>88</v>
      </c>
      <c r="D52" s="67" t="s">
        <v>46</v>
      </c>
      <c r="E52" s="33">
        <v>5049.9625999999944</v>
      </c>
      <c r="F52" s="34">
        <v>35.115591348147987</v>
      </c>
      <c r="G52" s="34">
        <f t="shared" si="7"/>
        <v>177332.42298503072</v>
      </c>
      <c r="H52" s="35"/>
      <c r="J52" s="250"/>
      <c r="K52" s="251"/>
      <c r="L52" s="251"/>
      <c r="M52" s="251"/>
      <c r="N52" s="251"/>
      <c r="O52" s="252"/>
      <c r="P52" s="170"/>
      <c r="Q52" s="171"/>
    </row>
    <row r="53" spans="2:17" x14ac:dyDescent="0.35">
      <c r="B53" s="65" t="s">
        <v>104</v>
      </c>
      <c r="C53" s="66" t="s">
        <v>90</v>
      </c>
      <c r="D53" s="67" t="s">
        <v>36</v>
      </c>
      <c r="E53" s="33">
        <v>24364.339999999909</v>
      </c>
      <c r="F53" s="34">
        <v>11.445112</v>
      </c>
      <c r="G53" s="34">
        <f t="shared" si="7"/>
        <v>278852.60010607896</v>
      </c>
      <c r="H53" s="35"/>
      <c r="J53" s="250"/>
      <c r="K53" s="251"/>
      <c r="L53" s="251"/>
      <c r="M53" s="251"/>
      <c r="N53" s="251"/>
      <c r="O53" s="252"/>
      <c r="P53" s="170"/>
      <c r="Q53" s="171"/>
    </row>
    <row r="54" spans="2:17" x14ac:dyDescent="0.35">
      <c r="B54" s="65" t="s">
        <v>105</v>
      </c>
      <c r="C54" s="114" t="s">
        <v>92</v>
      </c>
      <c r="D54" s="67" t="s">
        <v>46</v>
      </c>
      <c r="E54" s="33">
        <v>16718.988000000063</v>
      </c>
      <c r="F54" s="34">
        <v>40.530801698520321</v>
      </c>
      <c r="G54" s="34">
        <f t="shared" si="7"/>
        <v>677633.98722794338</v>
      </c>
      <c r="H54" s="35"/>
      <c r="J54" s="250"/>
      <c r="K54" s="251"/>
      <c r="L54" s="251"/>
      <c r="M54" s="251"/>
      <c r="N54" s="251"/>
      <c r="O54" s="252"/>
      <c r="P54" s="170"/>
      <c r="Q54" s="171"/>
    </row>
    <row r="55" spans="2:17" ht="31" x14ac:dyDescent="0.35">
      <c r="B55" s="65" t="s">
        <v>106</v>
      </c>
      <c r="C55" s="114" t="s">
        <v>94</v>
      </c>
      <c r="D55" s="67" t="s">
        <v>46</v>
      </c>
      <c r="E55" s="33">
        <v>20023.127999999982</v>
      </c>
      <c r="F55" s="34">
        <v>45.728189518267428</v>
      </c>
      <c r="G55" s="34">
        <f t="shared" si="7"/>
        <v>915621.39193252625</v>
      </c>
      <c r="H55" s="35"/>
      <c r="J55" s="259"/>
      <c r="K55" s="260"/>
      <c r="L55" s="260"/>
      <c r="M55" s="260"/>
      <c r="N55" s="260"/>
      <c r="O55" s="261"/>
      <c r="P55" s="172"/>
      <c r="Q55" s="173"/>
    </row>
    <row r="56" spans="2:17" x14ac:dyDescent="0.35">
      <c r="B56" s="68" t="s">
        <v>107</v>
      </c>
      <c r="C56" s="69" t="s">
        <v>96</v>
      </c>
      <c r="D56" s="70" t="s">
        <v>36</v>
      </c>
      <c r="E56" s="39">
        <v>10381.59</v>
      </c>
      <c r="F56" s="40">
        <v>1.5186169737099813</v>
      </c>
      <c r="G56" s="40">
        <f t="shared" si="7"/>
        <v>15765.658788097804</v>
      </c>
      <c r="H56" s="41"/>
      <c r="J56" s="250"/>
      <c r="K56" s="251"/>
      <c r="L56" s="251"/>
      <c r="M56" s="251"/>
      <c r="N56" s="251"/>
      <c r="O56" s="252"/>
      <c r="P56" s="170"/>
      <c r="Q56" s="171"/>
    </row>
    <row r="57" spans="2:17" x14ac:dyDescent="0.35">
      <c r="B57" s="49" t="s">
        <v>108</v>
      </c>
      <c r="C57" s="60" t="s">
        <v>109</v>
      </c>
      <c r="D57" s="58"/>
      <c r="E57" s="48"/>
      <c r="F57" s="48"/>
      <c r="G57" s="48"/>
      <c r="H57" s="61"/>
      <c r="J57" s="250"/>
      <c r="K57" s="251"/>
      <c r="L57" s="251"/>
      <c r="M57" s="251"/>
      <c r="N57" s="251"/>
      <c r="O57" s="252"/>
      <c r="P57" s="170"/>
      <c r="Q57" s="171"/>
    </row>
    <row r="58" spans="2:17" x14ac:dyDescent="0.35">
      <c r="B58" s="62" t="s">
        <v>110</v>
      </c>
      <c r="C58" s="63" t="s">
        <v>80</v>
      </c>
      <c r="D58" s="64" t="s">
        <v>46</v>
      </c>
      <c r="E58" s="44">
        <v>13764.453450000001</v>
      </c>
      <c r="F58" s="28">
        <v>6.1578064747501093</v>
      </c>
      <c r="G58" s="28">
        <f t="shared" ref="G58:G66" si="8">+F58*E58</f>
        <v>84758.840575806491</v>
      </c>
      <c r="H58" s="29"/>
      <c r="J58" s="250"/>
      <c r="K58" s="251"/>
      <c r="L58" s="251"/>
      <c r="M58" s="251"/>
      <c r="N58" s="251"/>
      <c r="O58" s="252"/>
      <c r="P58" s="170"/>
      <c r="Q58" s="171"/>
    </row>
    <row r="59" spans="2:17" x14ac:dyDescent="0.35">
      <c r="B59" s="65" t="s">
        <v>111</v>
      </c>
      <c r="C59" s="66" t="s">
        <v>82</v>
      </c>
      <c r="D59" s="67" t="s">
        <v>46</v>
      </c>
      <c r="E59" s="33">
        <v>2275.5425</v>
      </c>
      <c r="F59" s="34">
        <v>6.3745005850596366</v>
      </c>
      <c r="G59" s="34">
        <f t="shared" si="8"/>
        <v>14505.446997578068</v>
      </c>
      <c r="H59" s="35"/>
      <c r="J59" s="250"/>
      <c r="K59" s="251"/>
      <c r="L59" s="251"/>
      <c r="M59" s="251"/>
      <c r="N59" s="251"/>
      <c r="O59" s="252"/>
      <c r="P59" s="170"/>
      <c r="Q59" s="171"/>
    </row>
    <row r="60" spans="2:17" x14ac:dyDescent="0.35">
      <c r="B60" s="65" t="s">
        <v>112</v>
      </c>
      <c r="C60" s="66" t="s">
        <v>84</v>
      </c>
      <c r="D60" s="67" t="s">
        <v>36</v>
      </c>
      <c r="E60" s="33">
        <v>9800.3890628432091</v>
      </c>
      <c r="F60" s="34">
        <v>1.5186169737099813</v>
      </c>
      <c r="G60" s="34">
        <f t="shared" si="8"/>
        <v>14883.037179795354</v>
      </c>
      <c r="H60" s="35"/>
      <c r="J60" s="250"/>
      <c r="K60" s="251"/>
      <c r="L60" s="251"/>
      <c r="M60" s="251"/>
      <c r="N60" s="251"/>
      <c r="O60" s="252"/>
      <c r="P60" s="170"/>
      <c r="Q60" s="171"/>
    </row>
    <row r="61" spans="2:17" ht="31" x14ac:dyDescent="0.35">
      <c r="B61" s="65" t="s">
        <v>113</v>
      </c>
      <c r="C61" s="66" t="s">
        <v>86</v>
      </c>
      <c r="D61" s="67" t="s">
        <v>46</v>
      </c>
      <c r="E61" s="33">
        <v>2793.1</v>
      </c>
      <c r="F61" s="34">
        <v>33.936457047175374</v>
      </c>
      <c r="G61" s="34">
        <f t="shared" si="8"/>
        <v>94787.918178465537</v>
      </c>
      <c r="H61" s="35"/>
      <c r="J61" s="250"/>
      <c r="K61" s="251"/>
      <c r="L61" s="251"/>
      <c r="M61" s="251"/>
      <c r="N61" s="251"/>
      <c r="O61" s="252"/>
      <c r="P61" s="170"/>
      <c r="Q61" s="171"/>
    </row>
    <row r="62" spans="2:17" ht="31" x14ac:dyDescent="0.35">
      <c r="B62" s="65" t="s">
        <v>114</v>
      </c>
      <c r="C62" s="66" t="s">
        <v>88</v>
      </c>
      <c r="D62" s="67" t="s">
        <v>46</v>
      </c>
      <c r="E62" s="33">
        <v>979.3146000000005</v>
      </c>
      <c r="F62" s="34">
        <v>35.115591348147987</v>
      </c>
      <c r="G62" s="34">
        <f t="shared" si="8"/>
        <v>34389.211294875022</v>
      </c>
      <c r="H62" s="35"/>
      <c r="J62" s="250"/>
      <c r="K62" s="251"/>
      <c r="L62" s="251"/>
      <c r="M62" s="251"/>
      <c r="N62" s="251"/>
      <c r="O62" s="252"/>
      <c r="P62" s="170"/>
      <c r="Q62" s="171"/>
    </row>
    <row r="63" spans="2:17" x14ac:dyDescent="0.35">
      <c r="B63" s="65" t="s">
        <v>115</v>
      </c>
      <c r="C63" s="66" t="s">
        <v>90</v>
      </c>
      <c r="D63" s="67" t="s">
        <v>36</v>
      </c>
      <c r="E63" s="33">
        <v>5276.5787799999953</v>
      </c>
      <c r="F63" s="34">
        <v>11.445112</v>
      </c>
      <c r="G63" s="34">
        <f t="shared" si="8"/>
        <v>60391.035113923303</v>
      </c>
      <c r="H63" s="35"/>
      <c r="J63" s="250"/>
      <c r="K63" s="251"/>
      <c r="L63" s="251"/>
      <c r="M63" s="251"/>
      <c r="N63" s="251"/>
      <c r="O63" s="252"/>
      <c r="P63" s="170"/>
      <c r="Q63" s="171"/>
    </row>
    <row r="64" spans="2:17" x14ac:dyDescent="0.35">
      <c r="B64" s="65" t="s">
        <v>116</v>
      </c>
      <c r="C64" s="114" t="s">
        <v>92</v>
      </c>
      <c r="D64" s="67" t="s">
        <v>46</v>
      </c>
      <c r="E64" s="33">
        <v>2275.5425</v>
      </c>
      <c r="F64" s="34">
        <v>40.530801698520321</v>
      </c>
      <c r="G64" s="34">
        <f t="shared" si="8"/>
        <v>92229.561824055185</v>
      </c>
      <c r="H64" s="35"/>
      <c r="J64" s="250"/>
      <c r="K64" s="251"/>
      <c r="L64" s="251"/>
      <c r="M64" s="251"/>
      <c r="N64" s="251"/>
      <c r="O64" s="252"/>
      <c r="P64" s="170"/>
      <c r="Q64" s="171"/>
    </row>
    <row r="65" spans="2:17" ht="31" x14ac:dyDescent="0.35">
      <c r="B65" s="65" t="s">
        <v>117</v>
      </c>
      <c r="C65" s="114" t="s">
        <v>94</v>
      </c>
      <c r="D65" s="67" t="s">
        <v>46</v>
      </c>
      <c r="E65" s="33">
        <v>3426.2630999999983</v>
      </c>
      <c r="F65" s="34">
        <v>45.728189518267428</v>
      </c>
      <c r="G65" s="34">
        <f t="shared" si="8"/>
        <v>156676.80837624639</v>
      </c>
      <c r="H65" s="35"/>
      <c r="J65" s="253"/>
      <c r="K65" s="254"/>
      <c r="L65" s="254"/>
      <c r="M65" s="254"/>
      <c r="N65" s="254"/>
      <c r="O65" s="255"/>
      <c r="P65" s="168"/>
      <c r="Q65" s="169"/>
    </row>
    <row r="66" spans="2:17" x14ac:dyDescent="0.35">
      <c r="B66" s="68" t="s">
        <v>118</v>
      </c>
      <c r="C66" s="69" t="s">
        <v>96</v>
      </c>
      <c r="D66" s="70" t="s">
        <v>36</v>
      </c>
      <c r="E66" s="39">
        <v>3409.07</v>
      </c>
      <c r="F66" s="40">
        <v>1.5186169737099813</v>
      </c>
      <c r="G66" s="40">
        <f t="shared" si="8"/>
        <v>5177.0715665654861</v>
      </c>
      <c r="H66" s="41"/>
      <c r="J66" s="250"/>
      <c r="K66" s="251"/>
      <c r="L66" s="251"/>
      <c r="M66" s="251"/>
      <c r="N66" s="251"/>
      <c r="O66" s="252"/>
      <c r="P66" s="170"/>
      <c r="Q66" s="171"/>
    </row>
    <row r="67" spans="2:17" x14ac:dyDescent="0.35">
      <c r="B67" s="49" t="s">
        <v>119</v>
      </c>
      <c r="C67" s="60" t="s">
        <v>120</v>
      </c>
      <c r="D67" s="58"/>
      <c r="E67" s="48"/>
      <c r="F67" s="48"/>
      <c r="G67" s="48"/>
      <c r="H67" s="61"/>
      <c r="J67" s="250"/>
      <c r="K67" s="251"/>
      <c r="L67" s="251"/>
      <c r="M67" s="251"/>
      <c r="N67" s="251"/>
      <c r="O67" s="252"/>
      <c r="P67" s="170"/>
      <c r="Q67" s="171"/>
    </row>
    <row r="68" spans="2:17" x14ac:dyDescent="0.35">
      <c r="B68" s="62" t="s">
        <v>121</v>
      </c>
      <c r="C68" s="63" t="s">
        <v>80</v>
      </c>
      <c r="D68" s="64" t="s">
        <v>46</v>
      </c>
      <c r="E68" s="44">
        <v>18781.327399999998</v>
      </c>
      <c r="F68" s="28">
        <v>6.1578064747501093</v>
      </c>
      <c r="G68" s="28">
        <f t="shared" ref="G68:G76" si="9">+F68*E68</f>
        <v>115651.77946812163</v>
      </c>
      <c r="H68" s="29"/>
      <c r="J68" s="250"/>
      <c r="K68" s="251"/>
      <c r="L68" s="251"/>
      <c r="M68" s="251"/>
      <c r="N68" s="251"/>
      <c r="O68" s="252"/>
      <c r="P68" s="170"/>
      <c r="Q68" s="171"/>
    </row>
    <row r="69" spans="2:17" x14ac:dyDescent="0.35">
      <c r="B69" s="65" t="s">
        <v>122</v>
      </c>
      <c r="C69" s="66" t="s">
        <v>82</v>
      </c>
      <c r="D69" s="67" t="s">
        <v>46</v>
      </c>
      <c r="E69" s="33">
        <v>3101.0671999999986</v>
      </c>
      <c r="F69" s="34">
        <v>6.3745005850596366</v>
      </c>
      <c r="G69" s="34">
        <f t="shared" si="9"/>
        <v>19767.75468070924</v>
      </c>
      <c r="H69" s="35"/>
      <c r="J69" s="250"/>
      <c r="K69" s="251"/>
      <c r="L69" s="251"/>
      <c r="M69" s="251"/>
      <c r="N69" s="251"/>
      <c r="O69" s="252"/>
      <c r="P69" s="170"/>
      <c r="Q69" s="171"/>
    </row>
    <row r="70" spans="2:17" x14ac:dyDescent="0.35">
      <c r="B70" s="65" t="s">
        <v>123</v>
      </c>
      <c r="C70" s="66" t="s">
        <v>84</v>
      </c>
      <c r="D70" s="67" t="s">
        <v>36</v>
      </c>
      <c r="E70" s="33">
        <v>12204.128886517612</v>
      </c>
      <c r="F70" s="34">
        <v>1.5186169737099813</v>
      </c>
      <c r="G70" s="34">
        <f t="shared" si="9"/>
        <v>18533.397276409938</v>
      </c>
      <c r="H70" s="35"/>
      <c r="J70" s="250"/>
      <c r="K70" s="251"/>
      <c r="L70" s="251"/>
      <c r="M70" s="251"/>
      <c r="N70" s="251"/>
      <c r="O70" s="252"/>
      <c r="P70" s="170"/>
      <c r="Q70" s="171"/>
    </row>
    <row r="71" spans="2:17" ht="31" x14ac:dyDescent="0.35">
      <c r="B71" s="65" t="s">
        <v>124</v>
      </c>
      <c r="C71" s="66" t="s">
        <v>86</v>
      </c>
      <c r="D71" s="67" t="s">
        <v>46</v>
      </c>
      <c r="E71" s="33">
        <v>578.55879999999991</v>
      </c>
      <c r="F71" s="34">
        <v>33.936457047175374</v>
      </c>
      <c r="G71" s="34">
        <f t="shared" si="9"/>
        <v>19634.235865465325</v>
      </c>
      <c r="H71" s="35"/>
      <c r="J71" s="250"/>
      <c r="K71" s="251"/>
      <c r="L71" s="251"/>
      <c r="M71" s="251"/>
      <c r="N71" s="251"/>
      <c r="O71" s="252"/>
      <c r="P71" s="170"/>
      <c r="Q71" s="171"/>
    </row>
    <row r="72" spans="2:17" ht="31" x14ac:dyDescent="0.35">
      <c r="B72" s="65" t="s">
        <v>125</v>
      </c>
      <c r="C72" s="66" t="s">
        <v>88</v>
      </c>
      <c r="D72" s="67" t="s">
        <v>46</v>
      </c>
      <c r="E72" s="33">
        <v>1160.9276000000004</v>
      </c>
      <c r="F72" s="34">
        <v>35.115591348147987</v>
      </c>
      <c r="G72" s="34">
        <f t="shared" si="9"/>
        <v>40766.65918638622</v>
      </c>
      <c r="H72" s="35"/>
      <c r="J72" s="250"/>
      <c r="K72" s="251"/>
      <c r="L72" s="251"/>
      <c r="M72" s="251"/>
      <c r="N72" s="251"/>
      <c r="O72" s="252"/>
      <c r="P72" s="170"/>
      <c r="Q72" s="171"/>
    </row>
    <row r="73" spans="2:17" x14ac:dyDescent="0.35">
      <c r="B73" s="65" t="s">
        <v>126</v>
      </c>
      <c r="C73" s="66" t="s">
        <v>90</v>
      </c>
      <c r="D73" s="67" t="s">
        <v>36</v>
      </c>
      <c r="E73" s="33">
        <v>4752.0479600000026</v>
      </c>
      <c r="F73" s="34">
        <v>11.445112</v>
      </c>
      <c r="G73" s="34">
        <f t="shared" si="9"/>
        <v>54387.721131571547</v>
      </c>
      <c r="H73" s="35"/>
      <c r="J73" s="250"/>
      <c r="K73" s="251"/>
      <c r="L73" s="251"/>
      <c r="M73" s="251"/>
      <c r="N73" s="251"/>
      <c r="O73" s="252"/>
      <c r="P73" s="170"/>
      <c r="Q73" s="171"/>
    </row>
    <row r="74" spans="2:17" x14ac:dyDescent="0.35">
      <c r="B74" s="65" t="s">
        <v>127</v>
      </c>
      <c r="C74" s="114" t="s">
        <v>92</v>
      </c>
      <c r="D74" s="67" t="s">
        <v>46</v>
      </c>
      <c r="E74" s="33">
        <v>3101.0671999999986</v>
      </c>
      <c r="F74" s="34">
        <v>40.530801698520321</v>
      </c>
      <c r="G74" s="34">
        <f t="shared" si="9"/>
        <v>125688.7397369856</v>
      </c>
      <c r="H74" s="35"/>
      <c r="J74" s="250"/>
      <c r="K74" s="251"/>
      <c r="L74" s="251"/>
      <c r="M74" s="251"/>
      <c r="N74" s="251"/>
      <c r="O74" s="252"/>
      <c r="P74" s="170"/>
      <c r="Q74" s="171"/>
    </row>
    <row r="75" spans="2:17" ht="31" x14ac:dyDescent="0.35">
      <c r="B75" s="65" t="s">
        <v>128</v>
      </c>
      <c r="C75" s="114" t="s">
        <v>94</v>
      </c>
      <c r="D75" s="67" t="s">
        <v>46</v>
      </c>
      <c r="E75" s="33">
        <v>3837.2028000000018</v>
      </c>
      <c r="F75" s="34">
        <v>45.728189518267428</v>
      </c>
      <c r="G75" s="34">
        <f t="shared" si="9"/>
        <v>175468.33685842651</v>
      </c>
      <c r="H75" s="35"/>
      <c r="J75" s="259"/>
      <c r="K75" s="260"/>
      <c r="L75" s="260"/>
      <c r="M75" s="260"/>
      <c r="N75" s="260"/>
      <c r="O75" s="261"/>
      <c r="P75" s="172"/>
      <c r="Q75" s="173"/>
    </row>
    <row r="76" spans="2:17" x14ac:dyDescent="0.35">
      <c r="B76" s="68" t="s">
        <v>129</v>
      </c>
      <c r="C76" s="69" t="s">
        <v>96</v>
      </c>
      <c r="D76" s="70" t="s">
        <v>36</v>
      </c>
      <c r="E76" s="39">
        <v>1415.645</v>
      </c>
      <c r="F76" s="40">
        <v>1.5186169737099813</v>
      </c>
      <c r="G76" s="40">
        <f t="shared" si="9"/>
        <v>2149.8225257476665</v>
      </c>
      <c r="H76" s="41"/>
      <c r="J76" s="250"/>
      <c r="K76" s="251"/>
      <c r="L76" s="251"/>
      <c r="M76" s="251"/>
      <c r="N76" s="251"/>
      <c r="O76" s="252"/>
      <c r="P76" s="170"/>
      <c r="Q76" s="171"/>
    </row>
    <row r="77" spans="2:17" x14ac:dyDescent="0.35">
      <c r="B77" s="49" t="s">
        <v>130</v>
      </c>
      <c r="C77" s="60" t="s">
        <v>131</v>
      </c>
      <c r="D77" s="58"/>
      <c r="E77" s="48"/>
      <c r="F77" s="48"/>
      <c r="G77" s="48"/>
      <c r="H77" s="61"/>
      <c r="J77" s="250"/>
      <c r="K77" s="251"/>
      <c r="L77" s="251"/>
      <c r="M77" s="251"/>
      <c r="N77" s="251"/>
      <c r="O77" s="252"/>
      <c r="P77" s="170"/>
      <c r="Q77" s="171"/>
    </row>
    <row r="78" spans="2:17" x14ac:dyDescent="0.35">
      <c r="B78" s="62" t="s">
        <v>132</v>
      </c>
      <c r="C78" s="63" t="s">
        <v>80</v>
      </c>
      <c r="D78" s="64" t="s">
        <v>46</v>
      </c>
      <c r="E78" s="44">
        <v>34520.399999999987</v>
      </c>
      <c r="F78" s="28">
        <v>6.1578064747501093</v>
      </c>
      <c r="G78" s="28">
        <f t="shared" ref="G78:G86" si="10">+F78*E78</f>
        <v>212569.9426309636</v>
      </c>
      <c r="H78" s="29"/>
      <c r="J78" s="250"/>
      <c r="K78" s="251"/>
      <c r="L78" s="251"/>
      <c r="M78" s="251"/>
      <c r="N78" s="251"/>
      <c r="O78" s="252"/>
      <c r="P78" s="170"/>
      <c r="Q78" s="171"/>
    </row>
    <row r="79" spans="2:17" x14ac:dyDescent="0.35">
      <c r="B79" s="65" t="s">
        <v>133</v>
      </c>
      <c r="C79" s="66" t="s">
        <v>82</v>
      </c>
      <c r="D79" s="67" t="s">
        <v>46</v>
      </c>
      <c r="E79" s="33">
        <v>13780.800000000037</v>
      </c>
      <c r="F79" s="34">
        <v>6.3745005850596366</v>
      </c>
      <c r="G79" s="34">
        <f t="shared" si="10"/>
        <v>87845.717662590076</v>
      </c>
      <c r="H79" s="35"/>
      <c r="J79" s="250"/>
      <c r="K79" s="251"/>
      <c r="L79" s="251"/>
      <c r="M79" s="251"/>
      <c r="N79" s="251"/>
      <c r="O79" s="252"/>
      <c r="P79" s="170"/>
      <c r="Q79" s="171"/>
    </row>
    <row r="80" spans="2:17" x14ac:dyDescent="0.35">
      <c r="B80" s="65" t="s">
        <v>134</v>
      </c>
      <c r="C80" s="66" t="s">
        <v>84</v>
      </c>
      <c r="D80" s="67" t="s">
        <v>36</v>
      </c>
      <c r="E80" s="33">
        <v>56400.658220388585</v>
      </c>
      <c r="F80" s="34">
        <v>1.8554219906591338</v>
      </c>
      <c r="G80" s="34">
        <f t="shared" si="10"/>
        <v>104647.02154975882</v>
      </c>
      <c r="H80" s="35"/>
      <c r="J80" s="250"/>
      <c r="K80" s="251"/>
      <c r="L80" s="251"/>
      <c r="M80" s="251"/>
      <c r="N80" s="251"/>
      <c r="O80" s="252"/>
      <c r="P80" s="170"/>
      <c r="Q80" s="171"/>
    </row>
    <row r="81" spans="2:17" ht="31" x14ac:dyDescent="0.35">
      <c r="B81" s="65" t="s">
        <v>135</v>
      </c>
      <c r="C81" s="66" t="s">
        <v>86</v>
      </c>
      <c r="D81" s="67" t="s">
        <v>46</v>
      </c>
      <c r="E81" s="33">
        <v>5646.1</v>
      </c>
      <c r="F81" s="34">
        <v>33.936457047175374</v>
      </c>
      <c r="G81" s="34">
        <f t="shared" si="10"/>
        <v>191608.6301340569</v>
      </c>
      <c r="H81" s="35"/>
      <c r="J81" s="250"/>
      <c r="K81" s="251"/>
      <c r="L81" s="251"/>
      <c r="M81" s="251"/>
      <c r="N81" s="251"/>
      <c r="O81" s="252"/>
      <c r="P81" s="170"/>
      <c r="Q81" s="171"/>
    </row>
    <row r="82" spans="2:17" ht="31" x14ac:dyDescent="0.35">
      <c r="B82" s="65" t="s">
        <v>136</v>
      </c>
      <c r="C82" s="66" t="s">
        <v>88</v>
      </c>
      <c r="D82" s="67" t="s">
        <v>46</v>
      </c>
      <c r="E82" s="33">
        <v>4114.3999999999905</v>
      </c>
      <c r="F82" s="34">
        <v>35.115591348147987</v>
      </c>
      <c r="G82" s="34">
        <f t="shared" si="10"/>
        <v>144479.58904281975</v>
      </c>
      <c r="H82" s="35"/>
      <c r="J82" s="250"/>
      <c r="K82" s="251"/>
      <c r="L82" s="251"/>
      <c r="M82" s="251"/>
      <c r="N82" s="251"/>
      <c r="O82" s="252"/>
      <c r="P82" s="170"/>
      <c r="Q82" s="171"/>
    </row>
    <row r="83" spans="2:17" x14ac:dyDescent="0.35">
      <c r="B83" s="65" t="s">
        <v>137</v>
      </c>
      <c r="C83" s="66" t="s">
        <v>90</v>
      </c>
      <c r="D83" s="67" t="s">
        <v>36</v>
      </c>
      <c r="E83" s="33">
        <v>19821.779999999984</v>
      </c>
      <c r="F83" s="34">
        <v>11.445112</v>
      </c>
      <c r="G83" s="34">
        <f t="shared" si="10"/>
        <v>226862.49213935982</v>
      </c>
      <c r="H83" s="35"/>
      <c r="J83" s="250"/>
      <c r="K83" s="251"/>
      <c r="L83" s="251"/>
      <c r="M83" s="251"/>
      <c r="N83" s="251"/>
      <c r="O83" s="252"/>
      <c r="P83" s="170"/>
      <c r="Q83" s="171"/>
    </row>
    <row r="84" spans="2:17" x14ac:dyDescent="0.35">
      <c r="B84" s="65" t="s">
        <v>138</v>
      </c>
      <c r="C84" s="114" t="s">
        <v>92</v>
      </c>
      <c r="D84" s="67" t="s">
        <v>46</v>
      </c>
      <c r="E84" s="33">
        <v>13780.800000000037</v>
      </c>
      <c r="F84" s="34">
        <v>40.530801698520321</v>
      </c>
      <c r="G84" s="34">
        <f t="shared" si="10"/>
        <v>558546.87204697041</v>
      </c>
      <c r="H84" s="35"/>
      <c r="J84" s="250"/>
      <c r="K84" s="251"/>
      <c r="L84" s="251"/>
      <c r="M84" s="251"/>
      <c r="N84" s="251"/>
      <c r="O84" s="252"/>
      <c r="P84" s="170"/>
      <c r="Q84" s="171"/>
    </row>
    <row r="85" spans="2:17" ht="31" x14ac:dyDescent="0.35">
      <c r="B85" s="65" t="s">
        <v>139</v>
      </c>
      <c r="C85" s="114" t="s">
        <v>94</v>
      </c>
      <c r="D85" s="67" t="s">
        <v>46</v>
      </c>
      <c r="E85" s="33">
        <v>16644.00000000004</v>
      </c>
      <c r="F85" s="34">
        <v>45.728189518267428</v>
      </c>
      <c r="G85" s="34">
        <f t="shared" si="10"/>
        <v>761099.9863420449</v>
      </c>
      <c r="H85" s="35"/>
      <c r="J85" s="253"/>
      <c r="K85" s="254"/>
      <c r="L85" s="254"/>
      <c r="M85" s="254"/>
      <c r="N85" s="254"/>
      <c r="O85" s="255"/>
      <c r="P85" s="168"/>
      <c r="Q85" s="169"/>
    </row>
    <row r="86" spans="2:17" x14ac:dyDescent="0.35">
      <c r="B86" s="68" t="s">
        <v>140</v>
      </c>
      <c r="C86" s="69" t="s">
        <v>96</v>
      </c>
      <c r="D86" s="70" t="s">
        <v>36</v>
      </c>
      <c r="E86" s="39">
        <v>9866.35</v>
      </c>
      <c r="F86" s="40">
        <v>1.5186169737099813</v>
      </c>
      <c r="G86" s="40">
        <f t="shared" si="10"/>
        <v>14983.206578563475</v>
      </c>
      <c r="H86" s="41"/>
      <c r="J86" s="250"/>
      <c r="K86" s="251"/>
      <c r="L86" s="251"/>
      <c r="M86" s="251"/>
      <c r="N86" s="251"/>
      <c r="O86" s="252"/>
      <c r="P86" s="170"/>
      <c r="Q86" s="171"/>
    </row>
    <row r="87" spans="2:17" x14ac:dyDescent="0.35">
      <c r="B87" s="19" t="s">
        <v>141</v>
      </c>
      <c r="C87" s="71" t="s">
        <v>142</v>
      </c>
      <c r="D87" s="58"/>
      <c r="E87" s="48"/>
      <c r="F87" s="48"/>
      <c r="G87" s="48"/>
      <c r="H87" s="23">
        <f>SUM(G88:G90)</f>
        <v>15969.757334604437</v>
      </c>
      <c r="J87" s="250"/>
      <c r="K87" s="251"/>
      <c r="L87" s="251"/>
      <c r="M87" s="251"/>
      <c r="N87" s="251"/>
      <c r="O87" s="252"/>
      <c r="P87" s="170"/>
      <c r="Q87" s="171"/>
    </row>
    <row r="88" spans="2:17" x14ac:dyDescent="0.35">
      <c r="B88" s="62" t="s">
        <v>143</v>
      </c>
      <c r="C88" s="63" t="s">
        <v>80</v>
      </c>
      <c r="D88" s="64" t="s">
        <v>46</v>
      </c>
      <c r="E88" s="44">
        <v>427.26599999999996</v>
      </c>
      <c r="F88" s="28">
        <v>6.1578064747501093</v>
      </c>
      <c r="G88" s="28">
        <f t="shared" ref="G88:G90" si="11">+F88*E88</f>
        <v>2631.0213412405801</v>
      </c>
      <c r="H88" s="29"/>
      <c r="J88" s="250"/>
      <c r="K88" s="251"/>
      <c r="L88" s="251"/>
      <c r="M88" s="251"/>
      <c r="N88" s="251"/>
      <c r="O88" s="252"/>
      <c r="P88" s="170"/>
      <c r="Q88" s="171"/>
    </row>
    <row r="89" spans="2:17" ht="31" x14ac:dyDescent="0.35">
      <c r="B89" s="65" t="s">
        <v>144</v>
      </c>
      <c r="C89" s="66" t="s">
        <v>145</v>
      </c>
      <c r="D89" s="67" t="s">
        <v>46</v>
      </c>
      <c r="E89" s="33">
        <v>236.81</v>
      </c>
      <c r="F89" s="34">
        <v>33.936457047175374</v>
      </c>
      <c r="G89" s="34">
        <f t="shared" si="11"/>
        <v>8036.4923933416003</v>
      </c>
      <c r="H89" s="35"/>
      <c r="J89" s="247"/>
      <c r="K89" s="248"/>
      <c r="L89" s="248"/>
      <c r="M89" s="248"/>
      <c r="N89" s="248"/>
      <c r="O89" s="249"/>
      <c r="P89" s="174"/>
      <c r="Q89" s="175"/>
    </row>
    <row r="90" spans="2:17" x14ac:dyDescent="0.35">
      <c r="B90" s="68" t="s">
        <v>146</v>
      </c>
      <c r="C90" s="69" t="s">
        <v>147</v>
      </c>
      <c r="D90" s="70" t="s">
        <v>46</v>
      </c>
      <c r="E90" s="39">
        <v>150.99400000000003</v>
      </c>
      <c r="F90" s="40">
        <v>35.115591348147987</v>
      </c>
      <c r="G90" s="40">
        <f t="shared" si="11"/>
        <v>5302.2436000222579</v>
      </c>
      <c r="H90" s="41"/>
      <c r="J90" s="253"/>
      <c r="K90" s="254"/>
      <c r="L90" s="254"/>
      <c r="M90" s="254"/>
      <c r="N90" s="254"/>
      <c r="O90" s="255"/>
      <c r="P90" s="168"/>
      <c r="Q90" s="169"/>
    </row>
    <row r="91" spans="2:17" x14ac:dyDescent="0.35">
      <c r="B91" s="14" t="s">
        <v>148</v>
      </c>
      <c r="C91" s="15" t="s">
        <v>149</v>
      </c>
      <c r="D91" s="16"/>
      <c r="E91" s="17"/>
      <c r="F91" s="17"/>
      <c r="G91" s="17"/>
      <c r="H91" s="18"/>
      <c r="J91" s="259"/>
      <c r="K91" s="260"/>
      <c r="L91" s="260"/>
      <c r="M91" s="260"/>
      <c r="N91" s="260"/>
      <c r="O91" s="261"/>
      <c r="P91" s="172"/>
      <c r="Q91" s="173"/>
    </row>
    <row r="92" spans="2:17" x14ac:dyDescent="0.35">
      <c r="B92" s="45" t="s">
        <v>150</v>
      </c>
      <c r="C92" s="46" t="s">
        <v>151</v>
      </c>
      <c r="D92" s="72"/>
      <c r="E92" s="48"/>
      <c r="F92" s="43"/>
      <c r="G92" s="43"/>
      <c r="H92" s="23">
        <f>SUM(G94:G136)</f>
        <v>757327.59349765931</v>
      </c>
      <c r="J92" s="250"/>
      <c r="K92" s="251"/>
      <c r="L92" s="251"/>
      <c r="M92" s="251"/>
      <c r="N92" s="251"/>
      <c r="O92" s="252"/>
      <c r="P92" s="170"/>
      <c r="Q92" s="171"/>
    </row>
    <row r="93" spans="2:17" x14ac:dyDescent="0.35">
      <c r="B93" s="45" t="s">
        <v>152</v>
      </c>
      <c r="C93" s="46" t="s">
        <v>33</v>
      </c>
      <c r="D93" s="72"/>
      <c r="E93" s="48"/>
      <c r="F93" s="43"/>
      <c r="G93" s="43"/>
      <c r="H93" s="61"/>
      <c r="J93" s="250"/>
      <c r="K93" s="251"/>
      <c r="L93" s="251"/>
      <c r="M93" s="251"/>
      <c r="N93" s="251"/>
      <c r="O93" s="252"/>
      <c r="P93" s="170"/>
      <c r="Q93" s="171"/>
    </row>
    <row r="94" spans="2:17" x14ac:dyDescent="0.35">
      <c r="B94" s="62" t="s">
        <v>153</v>
      </c>
      <c r="C94" s="63" t="s">
        <v>154</v>
      </c>
      <c r="D94" s="64" t="s">
        <v>46</v>
      </c>
      <c r="E94" s="44">
        <v>519.93999999999994</v>
      </c>
      <c r="F94" s="28">
        <v>18.768305062146897</v>
      </c>
      <c r="G94" s="28">
        <f t="shared" ref="G94:G95" si="12">+F94*E94</f>
        <v>9758.3925340126571</v>
      </c>
      <c r="H94" s="29"/>
      <c r="J94" s="259"/>
      <c r="K94" s="260"/>
      <c r="L94" s="260"/>
      <c r="M94" s="260"/>
      <c r="N94" s="260"/>
      <c r="O94" s="261"/>
      <c r="P94" s="172"/>
      <c r="Q94" s="173"/>
    </row>
    <row r="95" spans="2:17" ht="31" x14ac:dyDescent="0.35">
      <c r="B95" s="68" t="s">
        <v>155</v>
      </c>
      <c r="C95" s="69" t="s">
        <v>156</v>
      </c>
      <c r="D95" s="70" t="s">
        <v>46</v>
      </c>
      <c r="E95" s="39">
        <v>182.13</v>
      </c>
      <c r="F95" s="40">
        <v>49.013122404423996</v>
      </c>
      <c r="G95" s="40">
        <f t="shared" si="12"/>
        <v>8926.7599835177425</v>
      </c>
      <c r="H95" s="41"/>
      <c r="J95" s="250"/>
      <c r="K95" s="251"/>
      <c r="L95" s="251"/>
      <c r="M95" s="251"/>
      <c r="N95" s="251"/>
      <c r="O95" s="252"/>
      <c r="P95" s="170"/>
      <c r="Q95" s="171"/>
    </row>
    <row r="96" spans="2:17" x14ac:dyDescent="0.35">
      <c r="B96" s="45" t="s">
        <v>157</v>
      </c>
      <c r="C96" s="46" t="s">
        <v>158</v>
      </c>
      <c r="D96" s="73"/>
      <c r="E96" s="48"/>
      <c r="F96" s="43"/>
      <c r="G96" s="43"/>
      <c r="H96" s="61"/>
      <c r="J96" s="250"/>
      <c r="K96" s="251"/>
      <c r="L96" s="251"/>
      <c r="M96" s="251"/>
      <c r="N96" s="251"/>
      <c r="O96" s="252"/>
      <c r="P96" s="170"/>
      <c r="Q96" s="171"/>
    </row>
    <row r="97" spans="2:17" x14ac:dyDescent="0.35">
      <c r="B97" s="62" t="s">
        <v>159</v>
      </c>
      <c r="C97" s="63" t="s">
        <v>160</v>
      </c>
      <c r="D97" s="74" t="s">
        <v>46</v>
      </c>
      <c r="E97" s="44">
        <v>12.47</v>
      </c>
      <c r="F97" s="28">
        <v>493.52911489933331</v>
      </c>
      <c r="G97" s="28">
        <f t="shared" ref="G97:G101" si="13">+F97*E97</f>
        <v>6154.3080627946865</v>
      </c>
      <c r="H97" s="29"/>
      <c r="J97" s="250"/>
      <c r="K97" s="251"/>
      <c r="L97" s="251"/>
      <c r="M97" s="251"/>
      <c r="N97" s="251"/>
      <c r="O97" s="252"/>
      <c r="P97" s="170"/>
      <c r="Q97" s="171"/>
    </row>
    <row r="98" spans="2:17" x14ac:dyDescent="0.35">
      <c r="B98" s="65" t="s">
        <v>161</v>
      </c>
      <c r="C98" s="66" t="s">
        <v>162</v>
      </c>
      <c r="D98" s="75" t="s">
        <v>46</v>
      </c>
      <c r="E98" s="33">
        <v>114.42</v>
      </c>
      <c r="F98" s="34">
        <v>627.19411489933327</v>
      </c>
      <c r="G98" s="34">
        <f t="shared" si="13"/>
        <v>71763.550626781711</v>
      </c>
      <c r="H98" s="35"/>
      <c r="J98" s="250"/>
      <c r="K98" s="251"/>
      <c r="L98" s="251"/>
      <c r="M98" s="251"/>
      <c r="N98" s="251"/>
      <c r="O98" s="252"/>
      <c r="P98" s="170"/>
      <c r="Q98" s="171"/>
    </row>
    <row r="99" spans="2:17" x14ac:dyDescent="0.35">
      <c r="B99" s="65" t="s">
        <v>163</v>
      </c>
      <c r="C99" s="66" t="s">
        <v>164</v>
      </c>
      <c r="D99" s="75" t="s">
        <v>46</v>
      </c>
      <c r="E99" s="33">
        <v>4.2</v>
      </c>
      <c r="F99" s="34">
        <v>505.84642259164099</v>
      </c>
      <c r="G99" s="34">
        <f t="shared" si="13"/>
        <v>2124.5549748848921</v>
      </c>
      <c r="H99" s="35"/>
      <c r="J99" s="250"/>
      <c r="K99" s="251"/>
      <c r="L99" s="251"/>
      <c r="M99" s="251"/>
      <c r="N99" s="251"/>
      <c r="O99" s="252"/>
      <c r="P99" s="170"/>
      <c r="Q99" s="171"/>
    </row>
    <row r="100" spans="2:17" x14ac:dyDescent="0.35">
      <c r="B100" s="65" t="s">
        <v>165</v>
      </c>
      <c r="C100" s="66" t="s">
        <v>64</v>
      </c>
      <c r="D100" s="75" t="s">
        <v>36</v>
      </c>
      <c r="E100" s="33">
        <v>94.200000000000017</v>
      </c>
      <c r="F100" s="34">
        <v>70.844694915254237</v>
      </c>
      <c r="G100" s="34">
        <f t="shared" si="13"/>
        <v>6673.5702610169501</v>
      </c>
      <c r="H100" s="35"/>
      <c r="J100" s="259"/>
      <c r="K100" s="260"/>
      <c r="L100" s="260"/>
      <c r="M100" s="260"/>
      <c r="N100" s="260"/>
      <c r="O100" s="261"/>
      <c r="P100" s="172"/>
      <c r="Q100" s="173"/>
    </row>
    <row r="101" spans="2:17" x14ac:dyDescent="0.35">
      <c r="B101" s="76" t="s">
        <v>166</v>
      </c>
      <c r="C101" s="77" t="s">
        <v>167</v>
      </c>
      <c r="D101" s="78" t="s">
        <v>168</v>
      </c>
      <c r="E101" s="79">
        <v>6894.361280000001</v>
      </c>
      <c r="F101" s="80">
        <v>6.8513705720161857</v>
      </c>
      <c r="G101" s="80">
        <f t="shared" si="13"/>
        <v>47235.823986639851</v>
      </c>
      <c r="H101" s="81"/>
      <c r="J101" s="250"/>
      <c r="K101" s="251"/>
      <c r="L101" s="251"/>
      <c r="M101" s="251"/>
      <c r="N101" s="251"/>
      <c r="O101" s="252"/>
      <c r="P101" s="170"/>
      <c r="Q101" s="171"/>
    </row>
    <row r="102" spans="2:17" x14ac:dyDescent="0.35">
      <c r="B102" s="45" t="s">
        <v>169</v>
      </c>
      <c r="C102" s="46" t="s">
        <v>170</v>
      </c>
      <c r="D102" s="82"/>
      <c r="E102" s="59"/>
      <c r="F102" s="22"/>
      <c r="G102" s="22"/>
      <c r="H102" s="61"/>
      <c r="J102" s="250"/>
      <c r="K102" s="251"/>
      <c r="L102" s="251"/>
      <c r="M102" s="251"/>
      <c r="N102" s="251"/>
      <c r="O102" s="252"/>
      <c r="P102" s="170"/>
      <c r="Q102" s="171"/>
    </row>
    <row r="103" spans="2:17" ht="31" x14ac:dyDescent="0.35">
      <c r="B103" s="62" t="s">
        <v>171</v>
      </c>
      <c r="C103" s="63" t="s">
        <v>172</v>
      </c>
      <c r="D103" s="74" t="s">
        <v>17</v>
      </c>
      <c r="E103" s="44">
        <v>1</v>
      </c>
      <c r="F103" s="28">
        <v>8243.4084030911999</v>
      </c>
      <c r="G103" s="28">
        <f t="shared" ref="G103:G107" si="14">+F103*E103</f>
        <v>8243.4084030911999</v>
      </c>
      <c r="H103" s="29"/>
      <c r="J103" s="250"/>
      <c r="K103" s="251"/>
      <c r="L103" s="251"/>
      <c r="M103" s="251"/>
      <c r="N103" s="251"/>
      <c r="O103" s="252"/>
      <c r="P103" s="170"/>
      <c r="Q103" s="171"/>
    </row>
    <row r="104" spans="2:17" ht="31" x14ac:dyDescent="0.35">
      <c r="B104" s="65" t="s">
        <v>173</v>
      </c>
      <c r="C104" s="66" t="s">
        <v>174</v>
      </c>
      <c r="D104" s="75" t="s">
        <v>17</v>
      </c>
      <c r="E104" s="33">
        <v>1</v>
      </c>
      <c r="F104" s="34">
        <v>172.8</v>
      </c>
      <c r="G104" s="34">
        <f t="shared" si="14"/>
        <v>172.8</v>
      </c>
      <c r="H104" s="35"/>
      <c r="J104" s="250"/>
      <c r="K104" s="251"/>
      <c r="L104" s="251"/>
      <c r="M104" s="251"/>
      <c r="N104" s="251"/>
      <c r="O104" s="252"/>
      <c r="P104" s="170"/>
      <c r="Q104" s="171"/>
    </row>
    <row r="105" spans="2:17" x14ac:dyDescent="0.35">
      <c r="B105" s="65" t="s">
        <v>175</v>
      </c>
      <c r="C105" s="66" t="s">
        <v>176</v>
      </c>
      <c r="D105" s="75" t="s">
        <v>50</v>
      </c>
      <c r="E105" s="33">
        <v>1.5</v>
      </c>
      <c r="F105" s="34">
        <v>300</v>
      </c>
      <c r="G105" s="34">
        <f t="shared" si="14"/>
        <v>450</v>
      </c>
      <c r="H105" s="35"/>
      <c r="J105" s="250"/>
      <c r="K105" s="251"/>
      <c r="L105" s="251"/>
      <c r="M105" s="251"/>
      <c r="N105" s="251"/>
      <c r="O105" s="252"/>
      <c r="P105" s="170"/>
      <c r="Q105" s="171"/>
    </row>
    <row r="106" spans="2:17" x14ac:dyDescent="0.35">
      <c r="B106" s="65" t="s">
        <v>177</v>
      </c>
      <c r="C106" s="66" t="s">
        <v>178</v>
      </c>
      <c r="D106" s="75" t="s">
        <v>17</v>
      </c>
      <c r="E106" s="33">
        <v>1</v>
      </c>
      <c r="F106" s="34">
        <v>250</v>
      </c>
      <c r="G106" s="34">
        <f t="shared" si="14"/>
        <v>250</v>
      </c>
      <c r="H106" s="35"/>
      <c r="J106" s="259"/>
      <c r="K106" s="260"/>
      <c r="L106" s="260"/>
      <c r="M106" s="260"/>
      <c r="N106" s="260"/>
      <c r="O106" s="261"/>
      <c r="P106" s="172"/>
      <c r="Q106" s="173"/>
    </row>
    <row r="107" spans="2:17" x14ac:dyDescent="0.35">
      <c r="B107" s="68" t="s">
        <v>179</v>
      </c>
      <c r="C107" s="69" t="s">
        <v>180</v>
      </c>
      <c r="D107" s="83" t="s">
        <v>17</v>
      </c>
      <c r="E107" s="39">
        <v>4</v>
      </c>
      <c r="F107" s="40">
        <v>350</v>
      </c>
      <c r="G107" s="40">
        <f t="shared" si="14"/>
        <v>1400</v>
      </c>
      <c r="H107" s="41"/>
      <c r="J107" s="250"/>
      <c r="K107" s="251"/>
      <c r="L107" s="251"/>
      <c r="M107" s="251"/>
      <c r="N107" s="251"/>
      <c r="O107" s="252"/>
      <c r="P107" s="170"/>
      <c r="Q107" s="171"/>
    </row>
    <row r="108" spans="2:17" x14ac:dyDescent="0.35">
      <c r="B108" s="49" t="s">
        <v>181</v>
      </c>
      <c r="C108" s="50" t="s">
        <v>182</v>
      </c>
      <c r="D108" s="73"/>
      <c r="E108" s="48"/>
      <c r="F108" s="43"/>
      <c r="G108" s="43"/>
      <c r="H108" s="61"/>
      <c r="J108" s="250"/>
      <c r="K108" s="251"/>
      <c r="L108" s="251"/>
      <c r="M108" s="251"/>
      <c r="N108" s="251"/>
      <c r="O108" s="252"/>
      <c r="P108" s="170"/>
      <c r="Q108" s="171"/>
    </row>
    <row r="109" spans="2:17" ht="31" x14ac:dyDescent="0.35">
      <c r="B109" s="62" t="s">
        <v>183</v>
      </c>
      <c r="C109" s="63" t="s">
        <v>184</v>
      </c>
      <c r="D109" s="74" t="s">
        <v>46</v>
      </c>
      <c r="E109" s="44">
        <v>184.64</v>
      </c>
      <c r="F109" s="28">
        <v>18.768305062146897</v>
      </c>
      <c r="G109" s="28">
        <f t="shared" ref="G109:G119" si="15">+F109*E109</f>
        <v>3465.379846674803</v>
      </c>
      <c r="H109" s="29"/>
      <c r="J109" s="250"/>
      <c r="K109" s="251"/>
      <c r="L109" s="251"/>
      <c r="M109" s="251"/>
      <c r="N109" s="251"/>
      <c r="O109" s="252"/>
      <c r="P109" s="170"/>
      <c r="Q109" s="171"/>
    </row>
    <row r="110" spans="2:17" x14ac:dyDescent="0.35">
      <c r="B110" s="65" t="s">
        <v>185</v>
      </c>
      <c r="C110" s="66" t="s">
        <v>186</v>
      </c>
      <c r="D110" s="75" t="s">
        <v>46</v>
      </c>
      <c r="E110" s="33">
        <v>818.6155</v>
      </c>
      <c r="F110" s="34">
        <v>18.768305062146897</v>
      </c>
      <c r="G110" s="34">
        <f t="shared" si="15"/>
        <v>15364.025432601913</v>
      </c>
      <c r="H110" s="35"/>
      <c r="J110" s="250"/>
      <c r="K110" s="251"/>
      <c r="L110" s="251"/>
      <c r="M110" s="251"/>
      <c r="N110" s="251"/>
      <c r="O110" s="252"/>
      <c r="P110" s="170"/>
      <c r="Q110" s="171"/>
    </row>
    <row r="111" spans="2:17" ht="31" x14ac:dyDescent="0.35">
      <c r="B111" s="65" t="s">
        <v>187</v>
      </c>
      <c r="C111" s="66" t="s">
        <v>188</v>
      </c>
      <c r="D111" s="75" t="s">
        <v>46</v>
      </c>
      <c r="E111" s="33">
        <v>43.685670000000002</v>
      </c>
      <c r="F111" s="34">
        <v>49.080007404423995</v>
      </c>
      <c r="G111" s="34">
        <f t="shared" si="15"/>
        <v>2144.0930070672234</v>
      </c>
      <c r="H111" s="35"/>
      <c r="J111" s="250"/>
      <c r="K111" s="251"/>
      <c r="L111" s="251"/>
      <c r="M111" s="251"/>
      <c r="N111" s="251"/>
      <c r="O111" s="252"/>
      <c r="P111" s="170"/>
      <c r="Q111" s="171"/>
    </row>
    <row r="112" spans="2:17" x14ac:dyDescent="0.35">
      <c r="B112" s="65" t="s">
        <v>189</v>
      </c>
      <c r="C112" s="66" t="s">
        <v>190</v>
      </c>
      <c r="D112" s="75" t="s">
        <v>46</v>
      </c>
      <c r="E112" s="33">
        <v>20.823</v>
      </c>
      <c r="F112" s="34">
        <v>75.456572204700649</v>
      </c>
      <c r="G112" s="34">
        <f t="shared" si="15"/>
        <v>1571.2322030184816</v>
      </c>
      <c r="H112" s="35"/>
      <c r="J112" s="250"/>
      <c r="K112" s="251"/>
      <c r="L112" s="251"/>
      <c r="M112" s="251"/>
      <c r="N112" s="251"/>
      <c r="O112" s="252"/>
      <c r="P112" s="170"/>
      <c r="Q112" s="171"/>
    </row>
    <row r="113" spans="2:17" x14ac:dyDescent="0.35">
      <c r="B113" s="65" t="s">
        <v>191</v>
      </c>
      <c r="C113" s="66" t="s">
        <v>192</v>
      </c>
      <c r="D113" s="75" t="s">
        <v>46</v>
      </c>
      <c r="E113" s="33">
        <v>785.88900000000001</v>
      </c>
      <c r="F113" s="34">
        <v>42.403953990111376</v>
      </c>
      <c r="G113" s="34">
        <f t="shared" si="15"/>
        <v>33324.800997334642</v>
      </c>
      <c r="H113" s="35"/>
      <c r="J113" s="250"/>
      <c r="K113" s="251"/>
      <c r="L113" s="251"/>
      <c r="M113" s="251"/>
      <c r="N113" s="251"/>
      <c r="O113" s="252"/>
      <c r="P113" s="170"/>
      <c r="Q113" s="171"/>
    </row>
    <row r="114" spans="2:17" x14ac:dyDescent="0.35">
      <c r="B114" s="65" t="s">
        <v>193</v>
      </c>
      <c r="C114" s="66" t="s">
        <v>194</v>
      </c>
      <c r="D114" s="75" t="s">
        <v>46</v>
      </c>
      <c r="E114" s="33">
        <v>2.2999999999999998</v>
      </c>
      <c r="F114" s="34">
        <v>540.77911489933331</v>
      </c>
      <c r="G114" s="34">
        <f t="shared" si="15"/>
        <v>1243.7919642684665</v>
      </c>
      <c r="H114" s="35"/>
      <c r="J114" s="250"/>
      <c r="K114" s="251"/>
      <c r="L114" s="251"/>
      <c r="M114" s="251"/>
      <c r="N114" s="251"/>
      <c r="O114" s="252"/>
      <c r="P114" s="170"/>
      <c r="Q114" s="171"/>
    </row>
    <row r="115" spans="2:17" x14ac:dyDescent="0.35">
      <c r="B115" s="65" t="s">
        <v>195</v>
      </c>
      <c r="C115" s="66" t="s">
        <v>196</v>
      </c>
      <c r="D115" s="75" t="s">
        <v>46</v>
      </c>
      <c r="E115" s="33">
        <v>10.68</v>
      </c>
      <c r="F115" s="34">
        <v>627.19411489933327</v>
      </c>
      <c r="G115" s="34">
        <f t="shared" si="15"/>
        <v>6698.4331471248788</v>
      </c>
      <c r="H115" s="35"/>
      <c r="J115" s="250"/>
      <c r="K115" s="251"/>
      <c r="L115" s="251"/>
      <c r="M115" s="251"/>
      <c r="N115" s="251"/>
      <c r="O115" s="252"/>
      <c r="P115" s="170"/>
      <c r="Q115" s="171"/>
    </row>
    <row r="116" spans="2:17" x14ac:dyDescent="0.35">
      <c r="B116" s="65" t="s">
        <v>197</v>
      </c>
      <c r="C116" s="66" t="s">
        <v>64</v>
      </c>
      <c r="D116" s="75" t="s">
        <v>36</v>
      </c>
      <c r="E116" s="33">
        <v>12.6</v>
      </c>
      <c r="F116" s="34">
        <v>70.844694915254237</v>
      </c>
      <c r="G116" s="34">
        <f t="shared" si="15"/>
        <v>892.6431559322034</v>
      </c>
      <c r="H116" s="35"/>
      <c r="J116" s="250"/>
      <c r="K116" s="251"/>
      <c r="L116" s="251"/>
      <c r="M116" s="251"/>
      <c r="N116" s="251"/>
      <c r="O116" s="252"/>
      <c r="P116" s="170"/>
      <c r="Q116" s="171"/>
    </row>
    <row r="117" spans="2:17" x14ac:dyDescent="0.35">
      <c r="B117" s="65" t="s">
        <v>198</v>
      </c>
      <c r="C117" s="66" t="s">
        <v>199</v>
      </c>
      <c r="D117" s="75" t="s">
        <v>36</v>
      </c>
      <c r="E117" s="33">
        <v>24.429024474314229</v>
      </c>
      <c r="F117" s="34">
        <v>70.844694915254237</v>
      </c>
      <c r="G117" s="34">
        <f t="shared" si="15"/>
        <v>1730.6667859600705</v>
      </c>
      <c r="H117" s="35"/>
      <c r="J117" s="250"/>
      <c r="K117" s="251"/>
      <c r="L117" s="251"/>
      <c r="M117" s="251"/>
      <c r="N117" s="251"/>
      <c r="O117" s="252"/>
      <c r="P117" s="170"/>
      <c r="Q117" s="171"/>
    </row>
    <row r="118" spans="2:17" x14ac:dyDescent="0.35">
      <c r="B118" s="65" t="s">
        <v>200</v>
      </c>
      <c r="C118" s="66" t="s">
        <v>201</v>
      </c>
      <c r="D118" s="75" t="s">
        <v>168</v>
      </c>
      <c r="E118" s="33">
        <v>568.74802437583901</v>
      </c>
      <c r="F118" s="34">
        <v>6.8513705720161857</v>
      </c>
      <c r="G118" s="34">
        <f t="shared" si="15"/>
        <v>3896.7034771009676</v>
      </c>
      <c r="H118" s="35"/>
      <c r="J118" s="259"/>
      <c r="K118" s="260"/>
      <c r="L118" s="260"/>
      <c r="M118" s="260"/>
      <c r="N118" s="260"/>
      <c r="O118" s="261"/>
      <c r="P118" s="172"/>
      <c r="Q118" s="173"/>
    </row>
    <row r="119" spans="2:17" ht="31" x14ac:dyDescent="0.35">
      <c r="B119" s="68" t="s">
        <v>202</v>
      </c>
      <c r="C119" s="69" t="s">
        <v>203</v>
      </c>
      <c r="D119" s="83" t="s">
        <v>204</v>
      </c>
      <c r="E119" s="39">
        <v>157.75</v>
      </c>
      <c r="F119" s="40">
        <v>644.74260990613948</v>
      </c>
      <c r="G119" s="40">
        <f t="shared" si="15"/>
        <v>101708.1467126935</v>
      </c>
      <c r="H119" s="41"/>
      <c r="J119" s="250"/>
      <c r="K119" s="251"/>
      <c r="L119" s="251"/>
      <c r="M119" s="251"/>
      <c r="N119" s="251"/>
      <c r="O119" s="252"/>
      <c r="P119" s="170"/>
      <c r="Q119" s="171"/>
    </row>
    <row r="120" spans="2:17" x14ac:dyDescent="0.35">
      <c r="B120" s="49" t="s">
        <v>205</v>
      </c>
      <c r="C120" s="50" t="s">
        <v>206</v>
      </c>
      <c r="D120" s="73"/>
      <c r="E120" s="48"/>
      <c r="F120" s="43"/>
      <c r="G120" s="43"/>
      <c r="H120" s="61"/>
      <c r="J120" s="250"/>
      <c r="K120" s="251"/>
      <c r="L120" s="251"/>
      <c r="M120" s="251"/>
      <c r="N120" s="251"/>
      <c r="O120" s="252"/>
      <c r="P120" s="170"/>
      <c r="Q120" s="171"/>
    </row>
    <row r="121" spans="2:17" x14ac:dyDescent="0.35">
      <c r="B121" s="62" t="s">
        <v>207</v>
      </c>
      <c r="C121" s="63" t="s">
        <v>154</v>
      </c>
      <c r="D121" s="74" t="s">
        <v>46</v>
      </c>
      <c r="E121" s="44">
        <v>542.197</v>
      </c>
      <c r="F121" s="28">
        <v>18.768305062146897</v>
      </c>
      <c r="G121" s="28">
        <f t="shared" ref="G121:G127" si="16">+F121*E121</f>
        <v>10176.118699780862</v>
      </c>
      <c r="H121" s="29"/>
      <c r="J121" s="250"/>
      <c r="K121" s="251"/>
      <c r="L121" s="251"/>
      <c r="M121" s="251"/>
      <c r="N121" s="251"/>
      <c r="O121" s="252"/>
      <c r="P121" s="170"/>
      <c r="Q121" s="171"/>
    </row>
    <row r="122" spans="2:17" ht="31" x14ac:dyDescent="0.35">
      <c r="B122" s="65" t="s">
        <v>208</v>
      </c>
      <c r="C122" s="66" t="s">
        <v>209</v>
      </c>
      <c r="D122" s="75" t="s">
        <v>46</v>
      </c>
      <c r="E122" s="33">
        <v>489.23889999999989</v>
      </c>
      <c r="F122" s="34">
        <v>49.080007404423995</v>
      </c>
      <c r="G122" s="34">
        <f t="shared" si="16"/>
        <v>24011.848834532244</v>
      </c>
      <c r="H122" s="35"/>
      <c r="J122" s="250"/>
      <c r="K122" s="251"/>
      <c r="L122" s="251"/>
      <c r="M122" s="251"/>
      <c r="N122" s="251"/>
      <c r="O122" s="252"/>
      <c r="P122" s="170"/>
      <c r="Q122" s="171"/>
    </row>
    <row r="123" spans="2:17" x14ac:dyDescent="0.35">
      <c r="B123" s="65" t="s">
        <v>210</v>
      </c>
      <c r="C123" s="66" t="s">
        <v>211</v>
      </c>
      <c r="D123" s="75" t="s">
        <v>46</v>
      </c>
      <c r="E123" s="33">
        <v>37.313199999999995</v>
      </c>
      <c r="F123" s="34">
        <v>540.77911489933331</v>
      </c>
      <c r="G123" s="34">
        <f t="shared" si="16"/>
        <v>20178.199270061799</v>
      </c>
      <c r="H123" s="35"/>
      <c r="J123" s="250"/>
      <c r="K123" s="251"/>
      <c r="L123" s="251"/>
      <c r="M123" s="251"/>
      <c r="N123" s="251"/>
      <c r="O123" s="252"/>
      <c r="P123" s="170"/>
      <c r="Q123" s="171"/>
    </row>
    <row r="124" spans="2:17" x14ac:dyDescent="0.35">
      <c r="B124" s="65" t="s">
        <v>212</v>
      </c>
      <c r="C124" s="66" t="s">
        <v>213</v>
      </c>
      <c r="D124" s="75" t="s">
        <v>46</v>
      </c>
      <c r="E124" s="33">
        <v>163.70900000000003</v>
      </c>
      <c r="F124" s="34">
        <v>627.19411489933327</v>
      </c>
      <c r="G124" s="34">
        <f t="shared" si="16"/>
        <v>102677.32135605498</v>
      </c>
      <c r="H124" s="35"/>
      <c r="J124" s="250"/>
      <c r="K124" s="251"/>
      <c r="L124" s="251"/>
      <c r="M124" s="251"/>
      <c r="N124" s="251"/>
      <c r="O124" s="252"/>
      <c r="P124" s="170"/>
      <c r="Q124" s="171"/>
    </row>
    <row r="125" spans="2:17" x14ac:dyDescent="0.35">
      <c r="B125" s="65" t="s">
        <v>214</v>
      </c>
      <c r="C125" s="66" t="s">
        <v>64</v>
      </c>
      <c r="D125" s="75" t="s">
        <v>36</v>
      </c>
      <c r="E125" s="33">
        <v>2032.6619999999998</v>
      </c>
      <c r="F125" s="34">
        <v>70.844694915254237</v>
      </c>
      <c r="G125" s="34">
        <f t="shared" si="16"/>
        <v>144003.31925583049</v>
      </c>
      <c r="H125" s="35"/>
      <c r="J125" s="250"/>
      <c r="K125" s="251"/>
      <c r="L125" s="251"/>
      <c r="M125" s="251"/>
      <c r="N125" s="251"/>
      <c r="O125" s="252"/>
      <c r="P125" s="170"/>
      <c r="Q125" s="171"/>
    </row>
    <row r="126" spans="2:17" x14ac:dyDescent="0.35">
      <c r="B126" s="65" t="s">
        <v>215</v>
      </c>
      <c r="C126" s="66" t="s">
        <v>167</v>
      </c>
      <c r="D126" s="75" t="s">
        <v>168</v>
      </c>
      <c r="E126" s="33">
        <v>14267.876</v>
      </c>
      <c r="F126" s="34">
        <v>6.8513705720161857</v>
      </c>
      <c r="G126" s="34">
        <f t="shared" si="16"/>
        <v>97754.505751576013</v>
      </c>
      <c r="H126" s="35"/>
      <c r="J126" s="259"/>
      <c r="K126" s="260"/>
      <c r="L126" s="260"/>
      <c r="M126" s="260"/>
      <c r="N126" s="260"/>
      <c r="O126" s="261"/>
      <c r="P126" s="172"/>
      <c r="Q126" s="173"/>
    </row>
    <row r="127" spans="2:17" x14ac:dyDescent="0.35">
      <c r="B127" s="68" t="s">
        <v>216</v>
      </c>
      <c r="C127" s="69" t="s">
        <v>217</v>
      </c>
      <c r="D127" s="83" t="s">
        <v>204</v>
      </c>
      <c r="E127" s="39">
        <v>30.148724999999995</v>
      </c>
      <c r="F127" s="40">
        <v>17.938983050847458</v>
      </c>
      <c r="G127" s="40">
        <f t="shared" si="16"/>
        <v>540.83746677966099</v>
      </c>
      <c r="H127" s="41"/>
      <c r="J127" s="250"/>
      <c r="K127" s="251"/>
      <c r="L127" s="251"/>
      <c r="M127" s="251"/>
      <c r="N127" s="251"/>
      <c r="O127" s="252"/>
      <c r="P127" s="170"/>
      <c r="Q127" s="171"/>
    </row>
    <row r="128" spans="2:17" x14ac:dyDescent="0.35">
      <c r="B128" s="49" t="s">
        <v>218</v>
      </c>
      <c r="C128" s="50" t="s">
        <v>219</v>
      </c>
      <c r="D128" s="73"/>
      <c r="E128" s="48"/>
      <c r="F128" s="43"/>
      <c r="G128" s="43"/>
      <c r="H128" s="61"/>
      <c r="J128" s="250"/>
      <c r="K128" s="251"/>
      <c r="L128" s="251"/>
      <c r="M128" s="251"/>
      <c r="N128" s="251"/>
      <c r="O128" s="252"/>
      <c r="P128" s="170"/>
      <c r="Q128" s="171"/>
    </row>
    <row r="129" spans="2:17" x14ac:dyDescent="0.35">
      <c r="B129" s="62" t="s">
        <v>220</v>
      </c>
      <c r="C129" s="63" t="s">
        <v>154</v>
      </c>
      <c r="D129" s="74" t="s">
        <v>46</v>
      </c>
      <c r="E129" s="44">
        <v>22.89</v>
      </c>
      <c r="F129" s="28">
        <v>18.768305062146897</v>
      </c>
      <c r="G129" s="28">
        <f t="shared" ref="G129:G136" si="17">+F129*E129</f>
        <v>429.60650287254248</v>
      </c>
      <c r="H129" s="29"/>
      <c r="J129" s="250"/>
      <c r="K129" s="251"/>
      <c r="L129" s="251"/>
      <c r="M129" s="251"/>
      <c r="N129" s="251"/>
      <c r="O129" s="252"/>
      <c r="P129" s="170"/>
      <c r="Q129" s="171"/>
    </row>
    <row r="130" spans="2:17" ht="31" x14ac:dyDescent="0.35">
      <c r="B130" s="65" t="s">
        <v>221</v>
      </c>
      <c r="C130" s="66" t="s">
        <v>222</v>
      </c>
      <c r="D130" s="75" t="s">
        <v>46</v>
      </c>
      <c r="E130" s="33">
        <v>17.46</v>
      </c>
      <c r="F130" s="34">
        <v>49.080007404423995</v>
      </c>
      <c r="G130" s="34">
        <f t="shared" si="17"/>
        <v>856.93692928124301</v>
      </c>
      <c r="H130" s="35"/>
      <c r="J130" s="250"/>
      <c r="K130" s="251"/>
      <c r="L130" s="251"/>
      <c r="M130" s="251"/>
      <c r="N130" s="251"/>
      <c r="O130" s="252"/>
      <c r="P130" s="170"/>
      <c r="Q130" s="171"/>
    </row>
    <row r="131" spans="2:17" x14ac:dyDescent="0.35">
      <c r="B131" s="65" t="s">
        <v>223</v>
      </c>
      <c r="C131" s="66" t="s">
        <v>160</v>
      </c>
      <c r="D131" s="75" t="s">
        <v>46</v>
      </c>
      <c r="E131" s="33">
        <v>0.82</v>
      </c>
      <c r="F131" s="34">
        <v>493.52911489933331</v>
      </c>
      <c r="G131" s="34">
        <f t="shared" si="17"/>
        <v>404.6938742174533</v>
      </c>
      <c r="H131" s="35"/>
      <c r="J131" s="250"/>
      <c r="K131" s="251"/>
      <c r="L131" s="251"/>
      <c r="M131" s="251"/>
      <c r="N131" s="251"/>
      <c r="O131" s="252"/>
      <c r="P131" s="170"/>
      <c r="Q131" s="171"/>
    </row>
    <row r="132" spans="2:17" x14ac:dyDescent="0.35">
      <c r="B132" s="65" t="s">
        <v>224</v>
      </c>
      <c r="C132" s="66" t="s">
        <v>162</v>
      </c>
      <c r="D132" s="75" t="s">
        <v>46</v>
      </c>
      <c r="E132" s="33">
        <v>3.06</v>
      </c>
      <c r="F132" s="34">
        <v>627.19411489933327</v>
      </c>
      <c r="G132" s="34">
        <f t="shared" si="17"/>
        <v>1919.2139915919599</v>
      </c>
      <c r="H132" s="35"/>
      <c r="J132" s="250"/>
      <c r="K132" s="251"/>
      <c r="L132" s="251"/>
      <c r="M132" s="251"/>
      <c r="N132" s="251"/>
      <c r="O132" s="252"/>
      <c r="P132" s="170"/>
      <c r="Q132" s="171"/>
    </row>
    <row r="133" spans="2:17" x14ac:dyDescent="0.35">
      <c r="B133" s="65" t="s">
        <v>225</v>
      </c>
      <c r="C133" s="66" t="s">
        <v>64</v>
      </c>
      <c r="D133" s="75" t="s">
        <v>46</v>
      </c>
      <c r="E133" s="33">
        <v>23.860000000000003</v>
      </c>
      <c r="F133" s="34">
        <v>70.844694915254237</v>
      </c>
      <c r="G133" s="34">
        <f t="shared" si="17"/>
        <v>1690.3544206779663</v>
      </c>
      <c r="H133" s="35"/>
      <c r="J133" s="250"/>
      <c r="K133" s="251"/>
      <c r="L133" s="251"/>
      <c r="M133" s="251"/>
      <c r="N133" s="251"/>
      <c r="O133" s="252"/>
      <c r="P133" s="170"/>
      <c r="Q133" s="171"/>
    </row>
    <row r="134" spans="2:17" x14ac:dyDescent="0.35">
      <c r="B134" s="65" t="s">
        <v>226</v>
      </c>
      <c r="C134" s="66" t="s">
        <v>167</v>
      </c>
      <c r="D134" s="75" t="s">
        <v>46</v>
      </c>
      <c r="E134" s="33">
        <v>77.611520000000013</v>
      </c>
      <c r="F134" s="34">
        <v>6.8513705720161857</v>
      </c>
      <c r="G134" s="34">
        <f t="shared" si="17"/>
        <v>531.74528417744568</v>
      </c>
      <c r="H134" s="35"/>
      <c r="J134" s="250"/>
      <c r="K134" s="251"/>
      <c r="L134" s="251"/>
      <c r="M134" s="251"/>
      <c r="N134" s="251"/>
      <c r="O134" s="252"/>
      <c r="P134" s="170"/>
      <c r="Q134" s="171"/>
    </row>
    <row r="135" spans="2:17" x14ac:dyDescent="0.35">
      <c r="B135" s="65" t="s">
        <v>227</v>
      </c>
      <c r="C135" s="66" t="s">
        <v>217</v>
      </c>
      <c r="D135" s="75" t="s">
        <v>50</v>
      </c>
      <c r="E135" s="33">
        <v>30</v>
      </c>
      <c r="F135" s="34">
        <v>17.938983050847458</v>
      </c>
      <c r="G135" s="34">
        <f t="shared" si="17"/>
        <v>538.16949152542372</v>
      </c>
      <c r="H135" s="35"/>
      <c r="J135" s="253"/>
      <c r="K135" s="254"/>
      <c r="L135" s="254"/>
      <c r="M135" s="254"/>
      <c r="N135" s="254"/>
      <c r="O135" s="255"/>
      <c r="P135" s="168"/>
      <c r="Q135" s="169"/>
    </row>
    <row r="136" spans="2:17" x14ac:dyDescent="0.35">
      <c r="B136" s="68" t="s">
        <v>228</v>
      </c>
      <c r="C136" s="69" t="s">
        <v>229</v>
      </c>
      <c r="D136" s="83" t="s">
        <v>17</v>
      </c>
      <c r="E136" s="39">
        <v>2</v>
      </c>
      <c r="F136" s="40">
        <v>8210.8184030911998</v>
      </c>
      <c r="G136" s="40">
        <f t="shared" si="17"/>
        <v>16421.6368061824</v>
      </c>
      <c r="H136" s="41"/>
      <c r="J136" s="259"/>
      <c r="K136" s="260"/>
      <c r="L136" s="260"/>
      <c r="M136" s="260"/>
      <c r="N136" s="260"/>
      <c r="O136" s="261"/>
      <c r="P136" s="172"/>
      <c r="Q136" s="173"/>
    </row>
    <row r="137" spans="2:17" x14ac:dyDescent="0.35">
      <c r="B137" s="45" t="s">
        <v>230</v>
      </c>
      <c r="C137" s="20" t="s">
        <v>231</v>
      </c>
      <c r="D137" s="72"/>
      <c r="E137" s="48"/>
      <c r="F137" s="43"/>
      <c r="G137" s="43"/>
      <c r="H137" s="23">
        <f>SUM(G139:G187)</f>
        <v>455304.53549127927</v>
      </c>
      <c r="J137" s="250"/>
      <c r="K137" s="251"/>
      <c r="L137" s="251"/>
      <c r="M137" s="251"/>
      <c r="N137" s="251"/>
      <c r="O137" s="252"/>
      <c r="P137" s="170"/>
      <c r="Q137" s="171"/>
    </row>
    <row r="138" spans="2:17" x14ac:dyDescent="0.35">
      <c r="B138" s="45" t="s">
        <v>232</v>
      </c>
      <c r="C138" s="46" t="s">
        <v>33</v>
      </c>
      <c r="D138" s="72"/>
      <c r="E138" s="48"/>
      <c r="F138" s="43"/>
      <c r="G138" s="43"/>
      <c r="H138" s="61"/>
      <c r="J138" s="250"/>
      <c r="K138" s="251"/>
      <c r="L138" s="251"/>
      <c r="M138" s="251"/>
      <c r="N138" s="251"/>
      <c r="O138" s="252"/>
      <c r="P138" s="170"/>
      <c r="Q138" s="171"/>
    </row>
    <row r="139" spans="2:17" x14ac:dyDescent="0.35">
      <c r="B139" s="62" t="s">
        <v>233</v>
      </c>
      <c r="C139" s="63" t="s">
        <v>154</v>
      </c>
      <c r="D139" s="64" t="s">
        <v>46</v>
      </c>
      <c r="E139" s="44">
        <v>321.38</v>
      </c>
      <c r="F139" s="28">
        <v>18.768305062146897</v>
      </c>
      <c r="G139" s="28">
        <f t="shared" ref="G139:G140" si="18">+F139*E139</f>
        <v>6031.7578808727694</v>
      </c>
      <c r="H139" s="29"/>
      <c r="J139" s="259"/>
      <c r="K139" s="260"/>
      <c r="L139" s="260"/>
      <c r="M139" s="260"/>
      <c r="N139" s="260"/>
      <c r="O139" s="261"/>
      <c r="P139" s="172"/>
      <c r="Q139" s="173"/>
    </row>
    <row r="140" spans="2:17" ht="31" x14ac:dyDescent="0.35">
      <c r="B140" s="68" t="s">
        <v>234</v>
      </c>
      <c r="C140" s="69" t="s">
        <v>156</v>
      </c>
      <c r="D140" s="70" t="s">
        <v>46</v>
      </c>
      <c r="E140" s="39">
        <v>192.11</v>
      </c>
      <c r="F140" s="40">
        <v>49.080007404423995</v>
      </c>
      <c r="G140" s="40">
        <f t="shared" si="18"/>
        <v>9428.760222463894</v>
      </c>
      <c r="H140" s="41"/>
      <c r="J140" s="250"/>
      <c r="K140" s="251"/>
      <c r="L140" s="251"/>
      <c r="M140" s="251"/>
      <c r="N140" s="251"/>
      <c r="O140" s="252"/>
      <c r="P140" s="170"/>
      <c r="Q140" s="171"/>
    </row>
    <row r="141" spans="2:17" x14ac:dyDescent="0.35">
      <c r="B141" s="45" t="s">
        <v>235</v>
      </c>
      <c r="C141" s="46" t="s">
        <v>158</v>
      </c>
      <c r="D141" s="72"/>
      <c r="E141" s="48"/>
      <c r="F141" s="43"/>
      <c r="G141" s="43"/>
      <c r="H141" s="61"/>
      <c r="J141" s="250"/>
      <c r="K141" s="251"/>
      <c r="L141" s="251"/>
      <c r="M141" s="251"/>
      <c r="N141" s="251"/>
      <c r="O141" s="252"/>
      <c r="P141" s="170"/>
      <c r="Q141" s="171"/>
    </row>
    <row r="142" spans="2:17" x14ac:dyDescent="0.35">
      <c r="B142" s="62" t="s">
        <v>236</v>
      </c>
      <c r="C142" s="63" t="s">
        <v>160</v>
      </c>
      <c r="D142" s="64" t="s">
        <v>46</v>
      </c>
      <c r="E142" s="44">
        <v>10.81</v>
      </c>
      <c r="F142" s="28">
        <v>540.77911489933331</v>
      </c>
      <c r="G142" s="28">
        <f t="shared" ref="G142:G146" si="19">+F142*E142</f>
        <v>5845.8222320617933</v>
      </c>
      <c r="H142" s="29"/>
      <c r="J142" s="250"/>
      <c r="K142" s="251"/>
      <c r="L142" s="251"/>
      <c r="M142" s="251"/>
      <c r="N142" s="251"/>
      <c r="O142" s="252"/>
      <c r="P142" s="170"/>
      <c r="Q142" s="171"/>
    </row>
    <row r="143" spans="2:17" x14ac:dyDescent="0.35">
      <c r="B143" s="65" t="s">
        <v>237</v>
      </c>
      <c r="C143" s="66" t="s">
        <v>162</v>
      </c>
      <c r="D143" s="67" t="s">
        <v>46</v>
      </c>
      <c r="E143" s="33">
        <v>109.03</v>
      </c>
      <c r="F143" s="34">
        <v>627.19411489933327</v>
      </c>
      <c r="G143" s="34">
        <f t="shared" si="19"/>
        <v>68382.974347474301</v>
      </c>
      <c r="H143" s="35"/>
      <c r="J143" s="250"/>
      <c r="K143" s="251"/>
      <c r="L143" s="251"/>
      <c r="M143" s="251"/>
      <c r="N143" s="251"/>
      <c r="O143" s="252"/>
      <c r="P143" s="170"/>
      <c r="Q143" s="171"/>
    </row>
    <row r="144" spans="2:17" x14ac:dyDescent="0.35">
      <c r="B144" s="65" t="s">
        <v>238</v>
      </c>
      <c r="C144" s="66" t="s">
        <v>164</v>
      </c>
      <c r="D144" s="67" t="s">
        <v>46</v>
      </c>
      <c r="E144" s="33">
        <v>2.91</v>
      </c>
      <c r="F144" s="34">
        <v>505.84642259164099</v>
      </c>
      <c r="G144" s="34">
        <f t="shared" si="19"/>
        <v>1472.0130897416755</v>
      </c>
      <c r="H144" s="35"/>
      <c r="J144" s="250"/>
      <c r="K144" s="251"/>
      <c r="L144" s="251"/>
      <c r="M144" s="251"/>
      <c r="N144" s="251"/>
      <c r="O144" s="252"/>
      <c r="P144" s="170"/>
      <c r="Q144" s="171"/>
    </row>
    <row r="145" spans="2:17" x14ac:dyDescent="0.35">
      <c r="B145" s="65" t="s">
        <v>239</v>
      </c>
      <c r="C145" s="66" t="s">
        <v>64</v>
      </c>
      <c r="D145" s="67" t="s">
        <v>36</v>
      </c>
      <c r="E145" s="33">
        <v>287.78999999999996</v>
      </c>
      <c r="F145" s="34">
        <v>70.844694915254237</v>
      </c>
      <c r="G145" s="34">
        <f t="shared" si="19"/>
        <v>20388.394749661013</v>
      </c>
      <c r="H145" s="35"/>
      <c r="J145" s="259"/>
      <c r="K145" s="260"/>
      <c r="L145" s="260"/>
      <c r="M145" s="260"/>
      <c r="N145" s="260"/>
      <c r="O145" s="261"/>
      <c r="P145" s="172"/>
      <c r="Q145" s="173"/>
    </row>
    <row r="146" spans="2:17" x14ac:dyDescent="0.35">
      <c r="B146" s="68" t="s">
        <v>240</v>
      </c>
      <c r="C146" s="69" t="s">
        <v>167</v>
      </c>
      <c r="D146" s="70" t="s">
        <v>168</v>
      </c>
      <c r="E146" s="39">
        <v>7198.3360000000002</v>
      </c>
      <c r="F146" s="40">
        <v>6.8513705720161857</v>
      </c>
      <c r="G146" s="40">
        <f t="shared" si="19"/>
        <v>49318.467437884705</v>
      </c>
      <c r="H146" s="41"/>
      <c r="J146" s="250"/>
      <c r="K146" s="251"/>
      <c r="L146" s="251"/>
      <c r="M146" s="251"/>
      <c r="N146" s="251"/>
      <c r="O146" s="252"/>
      <c r="P146" s="170"/>
      <c r="Q146" s="171"/>
    </row>
    <row r="147" spans="2:17" x14ac:dyDescent="0.35">
      <c r="B147" s="45" t="s">
        <v>241</v>
      </c>
      <c r="C147" s="46" t="s">
        <v>170</v>
      </c>
      <c r="D147" s="72"/>
      <c r="E147" s="48"/>
      <c r="F147" s="43"/>
      <c r="G147" s="43"/>
      <c r="H147" s="61"/>
      <c r="J147" s="250"/>
      <c r="K147" s="251"/>
      <c r="L147" s="251"/>
      <c r="M147" s="251"/>
      <c r="N147" s="251"/>
      <c r="O147" s="252"/>
      <c r="P147" s="170"/>
      <c r="Q147" s="171"/>
    </row>
    <row r="148" spans="2:17" ht="31" x14ac:dyDescent="0.35">
      <c r="B148" s="62" t="s">
        <v>242</v>
      </c>
      <c r="C148" s="63" t="s">
        <v>172</v>
      </c>
      <c r="D148" s="64" t="s">
        <v>17</v>
      </c>
      <c r="E148" s="44">
        <v>1</v>
      </c>
      <c r="F148" s="28">
        <v>8243.4084030911999</v>
      </c>
      <c r="G148" s="28">
        <f t="shared" ref="G148:G152" si="20">+F148*E148</f>
        <v>8243.4084030911999</v>
      </c>
      <c r="H148" s="29"/>
      <c r="J148" s="250"/>
      <c r="K148" s="251"/>
      <c r="L148" s="251"/>
      <c r="M148" s="251"/>
      <c r="N148" s="251"/>
      <c r="O148" s="252"/>
      <c r="P148" s="170"/>
      <c r="Q148" s="171"/>
    </row>
    <row r="149" spans="2:17" ht="31" x14ac:dyDescent="0.35">
      <c r="B149" s="65" t="s">
        <v>243</v>
      </c>
      <c r="C149" s="66" t="s">
        <v>244</v>
      </c>
      <c r="D149" s="67" t="s">
        <v>17</v>
      </c>
      <c r="E149" s="33">
        <v>1</v>
      </c>
      <c r="F149" s="34">
        <v>172.8</v>
      </c>
      <c r="G149" s="34">
        <f t="shared" si="20"/>
        <v>172.8</v>
      </c>
      <c r="H149" s="35"/>
      <c r="J149" s="250"/>
      <c r="K149" s="251"/>
      <c r="L149" s="251"/>
      <c r="M149" s="251"/>
      <c r="N149" s="251"/>
      <c r="O149" s="252"/>
      <c r="P149" s="170"/>
      <c r="Q149" s="171"/>
    </row>
    <row r="150" spans="2:17" x14ac:dyDescent="0.35">
      <c r="B150" s="65" t="s">
        <v>245</v>
      </c>
      <c r="C150" s="66" t="s">
        <v>176</v>
      </c>
      <c r="D150" s="67" t="s">
        <v>50</v>
      </c>
      <c r="E150" s="33">
        <v>1.5</v>
      </c>
      <c r="F150" s="34">
        <v>300</v>
      </c>
      <c r="G150" s="34">
        <f t="shared" si="20"/>
        <v>450</v>
      </c>
      <c r="H150" s="35"/>
      <c r="J150" s="250"/>
      <c r="K150" s="251"/>
      <c r="L150" s="251"/>
      <c r="M150" s="251"/>
      <c r="N150" s="251"/>
      <c r="O150" s="252"/>
      <c r="P150" s="170"/>
      <c r="Q150" s="171"/>
    </row>
    <row r="151" spans="2:17" x14ac:dyDescent="0.35">
      <c r="B151" s="65" t="s">
        <v>246</v>
      </c>
      <c r="C151" s="66" t="s">
        <v>178</v>
      </c>
      <c r="D151" s="67" t="s">
        <v>17</v>
      </c>
      <c r="E151" s="33">
        <v>1</v>
      </c>
      <c r="F151" s="34">
        <v>250</v>
      </c>
      <c r="G151" s="34">
        <f t="shared" si="20"/>
        <v>250</v>
      </c>
      <c r="H151" s="35"/>
      <c r="J151" s="259"/>
      <c r="K151" s="260"/>
      <c r="L151" s="260"/>
      <c r="M151" s="260"/>
      <c r="N151" s="260"/>
      <c r="O151" s="261"/>
      <c r="P151" s="172"/>
      <c r="Q151" s="173"/>
    </row>
    <row r="152" spans="2:17" x14ac:dyDescent="0.35">
      <c r="B152" s="68" t="s">
        <v>247</v>
      </c>
      <c r="C152" s="69" t="s">
        <v>180</v>
      </c>
      <c r="D152" s="70" t="s">
        <v>17</v>
      </c>
      <c r="E152" s="39">
        <v>1</v>
      </c>
      <c r="F152" s="40">
        <v>350</v>
      </c>
      <c r="G152" s="40">
        <f t="shared" si="20"/>
        <v>350</v>
      </c>
      <c r="H152" s="41"/>
      <c r="J152" s="250"/>
      <c r="K152" s="251"/>
      <c r="L152" s="251"/>
      <c r="M152" s="251"/>
      <c r="N152" s="251"/>
      <c r="O152" s="252"/>
      <c r="P152" s="170"/>
      <c r="Q152" s="171"/>
    </row>
    <row r="153" spans="2:17" x14ac:dyDescent="0.35">
      <c r="B153" s="45" t="s">
        <v>248</v>
      </c>
      <c r="C153" s="46" t="s">
        <v>249</v>
      </c>
      <c r="D153" s="72"/>
      <c r="E153" s="48"/>
      <c r="F153" s="43"/>
      <c r="G153" s="43"/>
      <c r="H153" s="61"/>
      <c r="J153" s="250"/>
      <c r="K153" s="251"/>
      <c r="L153" s="251"/>
      <c r="M153" s="251"/>
      <c r="N153" s="251"/>
      <c r="O153" s="252"/>
      <c r="P153" s="170"/>
      <c r="Q153" s="171"/>
    </row>
    <row r="154" spans="2:17" ht="31" x14ac:dyDescent="0.35">
      <c r="B154" s="62" t="s">
        <v>250</v>
      </c>
      <c r="C154" s="63" t="s">
        <v>184</v>
      </c>
      <c r="D154" s="64" t="s">
        <v>46</v>
      </c>
      <c r="E154" s="44">
        <v>47.510000000000005</v>
      </c>
      <c r="F154" s="28">
        <v>18.768305062146897</v>
      </c>
      <c r="G154" s="28">
        <f t="shared" ref="G154:G165" si="21">+F154*E154</f>
        <v>891.6821735025992</v>
      </c>
      <c r="H154" s="29"/>
      <c r="J154" s="250"/>
      <c r="K154" s="251"/>
      <c r="L154" s="251"/>
      <c r="M154" s="251"/>
      <c r="N154" s="251"/>
      <c r="O154" s="252"/>
      <c r="P154" s="170"/>
      <c r="Q154" s="171"/>
    </row>
    <row r="155" spans="2:17" x14ac:dyDescent="0.35">
      <c r="B155" s="65" t="s">
        <v>251</v>
      </c>
      <c r="C155" s="66" t="s">
        <v>252</v>
      </c>
      <c r="D155" s="67" t="s">
        <v>46</v>
      </c>
      <c r="E155" s="33">
        <v>39.92</v>
      </c>
      <c r="F155" s="34">
        <v>18.768305062146897</v>
      </c>
      <c r="G155" s="34">
        <f t="shared" si="21"/>
        <v>749.23073808090419</v>
      </c>
      <c r="H155" s="35"/>
      <c r="J155" s="250"/>
      <c r="K155" s="251"/>
      <c r="L155" s="251"/>
      <c r="M155" s="251"/>
      <c r="N155" s="251"/>
      <c r="O155" s="252"/>
      <c r="P155" s="170"/>
      <c r="Q155" s="171"/>
    </row>
    <row r="156" spans="2:17" ht="31" x14ac:dyDescent="0.35">
      <c r="B156" s="65" t="s">
        <v>253</v>
      </c>
      <c r="C156" s="66" t="s">
        <v>222</v>
      </c>
      <c r="D156" s="67" t="s">
        <v>46</v>
      </c>
      <c r="E156" s="33">
        <v>29.773600000000201</v>
      </c>
      <c r="F156" s="34">
        <v>49.080007404423995</v>
      </c>
      <c r="G156" s="34">
        <f t="shared" si="21"/>
        <v>1461.2885084563682</v>
      </c>
      <c r="H156" s="35"/>
      <c r="J156" s="250"/>
      <c r="K156" s="251"/>
      <c r="L156" s="251"/>
      <c r="M156" s="251"/>
      <c r="N156" s="251"/>
      <c r="O156" s="252"/>
      <c r="P156" s="170"/>
      <c r="Q156" s="171"/>
    </row>
    <row r="157" spans="2:17" x14ac:dyDescent="0.35">
      <c r="B157" s="65" t="s">
        <v>254</v>
      </c>
      <c r="C157" s="66" t="s">
        <v>190</v>
      </c>
      <c r="D157" s="67" t="s">
        <v>46</v>
      </c>
      <c r="E157" s="33">
        <v>1.2116000000000002</v>
      </c>
      <c r="F157" s="34">
        <v>75.456572204700649</v>
      </c>
      <c r="G157" s="34">
        <f t="shared" si="21"/>
        <v>91.423182883215318</v>
      </c>
      <c r="H157" s="35"/>
      <c r="J157" s="250"/>
      <c r="K157" s="251"/>
      <c r="L157" s="251"/>
      <c r="M157" s="251"/>
      <c r="N157" s="251"/>
      <c r="O157" s="252"/>
      <c r="P157" s="170"/>
      <c r="Q157" s="171"/>
    </row>
    <row r="158" spans="2:17" ht="31" x14ac:dyDescent="0.35">
      <c r="B158" s="65" t="s">
        <v>255</v>
      </c>
      <c r="C158" s="66" t="s">
        <v>256</v>
      </c>
      <c r="D158" s="67" t="s">
        <v>46</v>
      </c>
      <c r="E158" s="33">
        <v>36.118900000000004</v>
      </c>
      <c r="F158" s="34">
        <v>49.080007404423995</v>
      </c>
      <c r="G158" s="34">
        <f t="shared" si="21"/>
        <v>1772.7158794396501</v>
      </c>
      <c r="H158" s="35"/>
      <c r="J158" s="250"/>
      <c r="K158" s="251"/>
      <c r="L158" s="251"/>
      <c r="M158" s="251"/>
      <c r="N158" s="251"/>
      <c r="O158" s="252"/>
      <c r="P158" s="170"/>
      <c r="Q158" s="171"/>
    </row>
    <row r="159" spans="2:17" x14ac:dyDescent="0.35">
      <c r="B159" s="65" t="s">
        <v>257</v>
      </c>
      <c r="C159" s="66" t="s">
        <v>192</v>
      </c>
      <c r="D159" s="67" t="s">
        <v>46</v>
      </c>
      <c r="E159" s="33">
        <v>12.099249999999998</v>
      </c>
      <c r="F159" s="34">
        <v>42.403953990111376</v>
      </c>
      <c r="G159" s="34">
        <f t="shared" si="21"/>
        <v>513.05604031485495</v>
      </c>
      <c r="H159" s="35"/>
      <c r="J159" s="250"/>
      <c r="K159" s="251"/>
      <c r="L159" s="251"/>
      <c r="M159" s="251"/>
      <c r="N159" s="251"/>
      <c r="O159" s="252"/>
      <c r="P159" s="170"/>
      <c r="Q159" s="171"/>
    </row>
    <row r="160" spans="2:17" x14ac:dyDescent="0.35">
      <c r="B160" s="65" t="s">
        <v>258</v>
      </c>
      <c r="C160" s="66" t="s">
        <v>194</v>
      </c>
      <c r="D160" s="67" t="s">
        <v>46</v>
      </c>
      <c r="E160" s="33">
        <v>0.95</v>
      </c>
      <c r="F160" s="34">
        <v>540.77911489933331</v>
      </c>
      <c r="G160" s="34">
        <f t="shared" si="21"/>
        <v>513.74015915436667</v>
      </c>
      <c r="H160" s="35"/>
      <c r="J160" s="250"/>
      <c r="K160" s="251"/>
      <c r="L160" s="251"/>
      <c r="M160" s="251"/>
      <c r="N160" s="251"/>
      <c r="O160" s="252"/>
      <c r="P160" s="170"/>
      <c r="Q160" s="171"/>
    </row>
    <row r="161" spans="2:17" x14ac:dyDescent="0.35">
      <c r="B161" s="65" t="s">
        <v>259</v>
      </c>
      <c r="C161" s="66" t="s">
        <v>196</v>
      </c>
      <c r="D161" s="67" t="s">
        <v>46</v>
      </c>
      <c r="E161" s="33">
        <v>6.6899999999999995</v>
      </c>
      <c r="F161" s="34">
        <v>627.19411489933327</v>
      </c>
      <c r="G161" s="34">
        <f t="shared" si="21"/>
        <v>4195.9286286765391</v>
      </c>
      <c r="H161" s="35"/>
      <c r="J161" s="250"/>
      <c r="K161" s="251"/>
      <c r="L161" s="251"/>
      <c r="M161" s="251"/>
      <c r="N161" s="251"/>
      <c r="O161" s="252"/>
      <c r="P161" s="170"/>
      <c r="Q161" s="171"/>
    </row>
    <row r="162" spans="2:17" x14ac:dyDescent="0.35">
      <c r="B162" s="65" t="s">
        <v>260</v>
      </c>
      <c r="C162" s="66" t="s">
        <v>64</v>
      </c>
      <c r="D162" s="67" t="s">
        <v>36</v>
      </c>
      <c r="E162" s="33">
        <v>4.4800000000000182</v>
      </c>
      <c r="F162" s="34">
        <v>70.844694915254237</v>
      </c>
      <c r="G162" s="34">
        <f t="shared" si="21"/>
        <v>317.38423322034026</v>
      </c>
      <c r="H162" s="35"/>
      <c r="J162" s="250"/>
      <c r="K162" s="251"/>
      <c r="L162" s="251"/>
      <c r="M162" s="251"/>
      <c r="N162" s="251"/>
      <c r="O162" s="252"/>
      <c r="P162" s="170"/>
      <c r="Q162" s="171"/>
    </row>
    <row r="163" spans="2:17" x14ac:dyDescent="0.35">
      <c r="B163" s="65" t="s">
        <v>261</v>
      </c>
      <c r="C163" s="66" t="s">
        <v>199</v>
      </c>
      <c r="D163" s="67" t="s">
        <v>36</v>
      </c>
      <c r="E163" s="33">
        <v>16.989733070613649</v>
      </c>
      <c r="F163" s="34">
        <v>70.844694915254237</v>
      </c>
      <c r="G163" s="34">
        <f t="shared" si="21"/>
        <v>1203.6324560792295</v>
      </c>
      <c r="H163" s="35"/>
      <c r="J163" s="250"/>
      <c r="K163" s="251"/>
      <c r="L163" s="251"/>
      <c r="M163" s="251"/>
      <c r="N163" s="251"/>
      <c r="O163" s="252"/>
      <c r="P163" s="170"/>
      <c r="Q163" s="171"/>
    </row>
    <row r="164" spans="2:17" x14ac:dyDescent="0.35">
      <c r="B164" s="65" t="s">
        <v>262</v>
      </c>
      <c r="C164" s="66" t="s">
        <v>167</v>
      </c>
      <c r="D164" s="67" t="s">
        <v>168</v>
      </c>
      <c r="E164" s="33">
        <v>217.94339104209149</v>
      </c>
      <c r="F164" s="34">
        <v>6.8513705720161857</v>
      </c>
      <c r="G164" s="34">
        <f t="shared" si="21"/>
        <v>1493.2109357512015</v>
      </c>
      <c r="H164" s="35"/>
      <c r="J164" s="259"/>
      <c r="K164" s="260"/>
      <c r="L164" s="260"/>
      <c r="M164" s="260"/>
      <c r="N164" s="260"/>
      <c r="O164" s="261"/>
      <c r="P164" s="172"/>
      <c r="Q164" s="173"/>
    </row>
    <row r="165" spans="2:17" ht="31" x14ac:dyDescent="0.35">
      <c r="B165" s="68" t="s">
        <v>263</v>
      </c>
      <c r="C165" s="69" t="s">
        <v>203</v>
      </c>
      <c r="D165" s="70" t="s">
        <v>204</v>
      </c>
      <c r="E165" s="39">
        <v>11.34</v>
      </c>
      <c r="F165" s="40">
        <v>698.55865453890783</v>
      </c>
      <c r="G165" s="40">
        <f t="shared" si="21"/>
        <v>7921.6551424712143</v>
      </c>
      <c r="H165" s="41"/>
      <c r="J165" s="250"/>
      <c r="K165" s="251"/>
      <c r="L165" s="251"/>
      <c r="M165" s="251"/>
      <c r="N165" s="251"/>
      <c r="O165" s="252"/>
      <c r="P165" s="170"/>
      <c r="Q165" s="171"/>
    </row>
    <row r="166" spans="2:17" x14ac:dyDescent="0.35">
      <c r="B166" s="45" t="s">
        <v>264</v>
      </c>
      <c r="C166" s="46" t="s">
        <v>265</v>
      </c>
      <c r="D166" s="84"/>
      <c r="E166" s="59"/>
      <c r="F166" s="43"/>
      <c r="G166" s="43"/>
      <c r="H166" s="61"/>
      <c r="J166" s="250"/>
      <c r="K166" s="251"/>
      <c r="L166" s="251"/>
      <c r="M166" s="251"/>
      <c r="N166" s="251"/>
      <c r="O166" s="252"/>
      <c r="P166" s="170"/>
      <c r="Q166" s="171"/>
    </row>
    <row r="167" spans="2:17" x14ac:dyDescent="0.35">
      <c r="B167" s="62" t="s">
        <v>266</v>
      </c>
      <c r="C167" s="63" t="s">
        <v>154</v>
      </c>
      <c r="D167" s="64" t="s">
        <v>46</v>
      </c>
      <c r="E167" s="44">
        <v>443.73009999999994</v>
      </c>
      <c r="F167" s="28">
        <v>18.768305062146897</v>
      </c>
      <c r="G167" s="28">
        <f t="shared" ref="G167:G173" si="22">+F167*E167</f>
        <v>8328.0618820569471</v>
      </c>
      <c r="H167" s="29"/>
      <c r="J167" s="250"/>
      <c r="K167" s="251"/>
      <c r="L167" s="251"/>
      <c r="M167" s="251"/>
      <c r="N167" s="251"/>
      <c r="O167" s="252"/>
      <c r="P167" s="170"/>
      <c r="Q167" s="171"/>
    </row>
    <row r="168" spans="2:17" ht="31" x14ac:dyDescent="0.35">
      <c r="B168" s="65" t="s">
        <v>267</v>
      </c>
      <c r="C168" s="66" t="s">
        <v>209</v>
      </c>
      <c r="D168" s="67" t="s">
        <v>46</v>
      </c>
      <c r="E168" s="33">
        <v>232.86835000000008</v>
      </c>
      <c r="F168" s="34">
        <v>49.080007404423995</v>
      </c>
      <c r="G168" s="34">
        <f t="shared" si="22"/>
        <v>11429.180342256002</v>
      </c>
      <c r="H168" s="35"/>
      <c r="J168" s="250"/>
      <c r="K168" s="251"/>
      <c r="L168" s="251"/>
      <c r="M168" s="251"/>
      <c r="N168" s="251"/>
      <c r="O168" s="252"/>
      <c r="P168" s="170"/>
      <c r="Q168" s="171"/>
    </row>
    <row r="169" spans="2:17" x14ac:dyDescent="0.35">
      <c r="B169" s="65" t="s">
        <v>268</v>
      </c>
      <c r="C169" s="66" t="s">
        <v>211</v>
      </c>
      <c r="D169" s="67" t="s">
        <v>46</v>
      </c>
      <c r="E169" s="33">
        <v>8.5744000000000025</v>
      </c>
      <c r="F169" s="34">
        <v>540.77911489933331</v>
      </c>
      <c r="G169" s="34">
        <f t="shared" si="22"/>
        <v>4636.856442792845</v>
      </c>
      <c r="H169" s="35"/>
      <c r="J169" s="250"/>
      <c r="K169" s="251"/>
      <c r="L169" s="251"/>
      <c r="M169" s="251"/>
      <c r="N169" s="251"/>
      <c r="O169" s="252"/>
      <c r="P169" s="170"/>
      <c r="Q169" s="171"/>
    </row>
    <row r="170" spans="2:17" x14ac:dyDescent="0.35">
      <c r="B170" s="65" t="s">
        <v>269</v>
      </c>
      <c r="C170" s="66" t="s">
        <v>213</v>
      </c>
      <c r="D170" s="67" t="s">
        <v>46</v>
      </c>
      <c r="E170" s="33">
        <v>43.4559</v>
      </c>
      <c r="F170" s="34">
        <v>627.19411489933327</v>
      </c>
      <c r="G170" s="34">
        <f t="shared" si="22"/>
        <v>27255.284737653936</v>
      </c>
      <c r="H170" s="35"/>
      <c r="J170" s="250"/>
      <c r="K170" s="251"/>
      <c r="L170" s="251"/>
      <c r="M170" s="251"/>
      <c r="N170" s="251"/>
      <c r="O170" s="252"/>
      <c r="P170" s="170"/>
      <c r="Q170" s="171"/>
    </row>
    <row r="171" spans="2:17" x14ac:dyDescent="0.35">
      <c r="B171" s="65" t="s">
        <v>270</v>
      </c>
      <c r="C171" s="66" t="s">
        <v>271</v>
      </c>
      <c r="D171" s="67" t="s">
        <v>36</v>
      </c>
      <c r="E171" s="33">
        <v>569.21799999999996</v>
      </c>
      <c r="F171" s="34">
        <v>70.844694915254237</v>
      </c>
      <c r="G171" s="34">
        <f t="shared" si="22"/>
        <v>40326.075550271184</v>
      </c>
      <c r="H171" s="35"/>
      <c r="J171" s="250"/>
      <c r="K171" s="251"/>
      <c r="L171" s="251"/>
      <c r="M171" s="251"/>
      <c r="N171" s="251"/>
      <c r="O171" s="252"/>
      <c r="P171" s="170"/>
      <c r="Q171" s="171"/>
    </row>
    <row r="172" spans="2:17" x14ac:dyDescent="0.35">
      <c r="B172" s="65" t="s">
        <v>272</v>
      </c>
      <c r="C172" s="66" t="s">
        <v>167</v>
      </c>
      <c r="D172" s="67" t="s">
        <v>168</v>
      </c>
      <c r="E172" s="33">
        <v>4419.0257999999994</v>
      </c>
      <c r="F172" s="34">
        <v>6.8513705720161857</v>
      </c>
      <c r="G172" s="34">
        <f t="shared" si="22"/>
        <v>30276.383323100279</v>
      </c>
      <c r="H172" s="35"/>
      <c r="J172" s="253"/>
      <c r="K172" s="254"/>
      <c r="L172" s="254"/>
      <c r="M172" s="254"/>
      <c r="N172" s="254"/>
      <c r="O172" s="255"/>
      <c r="P172" s="168"/>
      <c r="Q172" s="169"/>
    </row>
    <row r="173" spans="2:17" x14ac:dyDescent="0.35">
      <c r="B173" s="68" t="s">
        <v>273</v>
      </c>
      <c r="C173" s="69" t="s">
        <v>217</v>
      </c>
      <c r="D173" s="70" t="s">
        <v>50</v>
      </c>
      <c r="E173" s="39">
        <v>7.4812499999999993</v>
      </c>
      <c r="F173" s="40">
        <v>17.938983050847458</v>
      </c>
      <c r="G173" s="40">
        <f t="shared" si="22"/>
        <v>134.20601694915254</v>
      </c>
      <c r="H173" s="41"/>
      <c r="J173" s="259"/>
      <c r="K173" s="260"/>
      <c r="L173" s="260"/>
      <c r="M173" s="260"/>
      <c r="N173" s="260"/>
      <c r="O173" s="261"/>
      <c r="P173" s="172"/>
      <c r="Q173" s="173"/>
    </row>
    <row r="174" spans="2:17" x14ac:dyDescent="0.35">
      <c r="B174" s="45" t="s">
        <v>274</v>
      </c>
      <c r="C174" s="46" t="s">
        <v>275</v>
      </c>
      <c r="D174" s="84"/>
      <c r="E174" s="59"/>
      <c r="F174" s="43"/>
      <c r="G174" s="43"/>
      <c r="H174" s="61"/>
      <c r="J174" s="250"/>
      <c r="K174" s="251"/>
      <c r="L174" s="251"/>
      <c r="M174" s="251"/>
      <c r="N174" s="251"/>
      <c r="O174" s="252"/>
      <c r="P174" s="170"/>
      <c r="Q174" s="171"/>
    </row>
    <row r="175" spans="2:17" x14ac:dyDescent="0.35">
      <c r="B175" s="45" t="s">
        <v>276</v>
      </c>
      <c r="C175" s="46" t="s">
        <v>33</v>
      </c>
      <c r="D175" s="84"/>
      <c r="E175" s="59"/>
      <c r="F175" s="22"/>
      <c r="G175" s="22"/>
      <c r="H175" s="61"/>
      <c r="J175" s="250"/>
      <c r="K175" s="251"/>
      <c r="L175" s="251"/>
      <c r="M175" s="251"/>
      <c r="N175" s="251"/>
      <c r="O175" s="252"/>
      <c r="P175" s="170"/>
      <c r="Q175" s="171"/>
    </row>
    <row r="176" spans="2:17" x14ac:dyDescent="0.35">
      <c r="B176" s="62" t="s">
        <v>277</v>
      </c>
      <c r="C176" s="63" t="s">
        <v>154</v>
      </c>
      <c r="D176" s="64" t="s">
        <v>46</v>
      </c>
      <c r="E176" s="44">
        <v>60.96</v>
      </c>
      <c r="F176" s="28">
        <v>18.768305062146897</v>
      </c>
      <c r="G176" s="28">
        <f t="shared" ref="G176:G177" si="23">+F176*E176</f>
        <v>1144.115876588475</v>
      </c>
      <c r="H176" s="29"/>
      <c r="J176" s="259"/>
      <c r="K176" s="260"/>
      <c r="L176" s="260"/>
      <c r="M176" s="260"/>
      <c r="N176" s="260"/>
      <c r="O176" s="261"/>
      <c r="P176" s="172"/>
      <c r="Q176" s="173"/>
    </row>
    <row r="177" spans="2:17" ht="31" x14ac:dyDescent="0.35">
      <c r="B177" s="68" t="s">
        <v>278</v>
      </c>
      <c r="C177" s="69" t="s">
        <v>156</v>
      </c>
      <c r="D177" s="70" t="s">
        <v>46</v>
      </c>
      <c r="E177" s="39">
        <v>12.49</v>
      </c>
      <c r="F177" s="40">
        <v>49.080007404423995</v>
      </c>
      <c r="G177" s="40">
        <f t="shared" si="23"/>
        <v>613.00929248125567</v>
      </c>
      <c r="H177" s="41"/>
      <c r="J177" s="250"/>
      <c r="K177" s="251"/>
      <c r="L177" s="251"/>
      <c r="M177" s="251"/>
      <c r="N177" s="251"/>
      <c r="O177" s="252"/>
      <c r="P177" s="170"/>
      <c r="Q177" s="171"/>
    </row>
    <row r="178" spans="2:17" x14ac:dyDescent="0.35">
      <c r="B178" s="45" t="s">
        <v>279</v>
      </c>
      <c r="C178" s="46" t="s">
        <v>158</v>
      </c>
      <c r="D178" s="84"/>
      <c r="E178" s="59"/>
      <c r="F178" s="22"/>
      <c r="G178" s="22"/>
      <c r="H178" s="61"/>
      <c r="J178" s="250"/>
      <c r="K178" s="251"/>
      <c r="L178" s="251"/>
      <c r="M178" s="251"/>
      <c r="N178" s="251"/>
      <c r="O178" s="252"/>
      <c r="P178" s="170"/>
      <c r="Q178" s="171"/>
    </row>
    <row r="179" spans="2:17" x14ac:dyDescent="0.35">
      <c r="B179" s="62" t="s">
        <v>280</v>
      </c>
      <c r="C179" s="63" t="s">
        <v>160</v>
      </c>
      <c r="D179" s="64" t="s">
        <v>46</v>
      </c>
      <c r="E179" s="44">
        <v>5.58</v>
      </c>
      <c r="F179" s="28">
        <v>540.77911489933331</v>
      </c>
      <c r="G179" s="28">
        <f t="shared" ref="G179:G184" si="24">+F179*E179</f>
        <v>3017.5474611382797</v>
      </c>
      <c r="H179" s="29"/>
      <c r="J179" s="250"/>
      <c r="K179" s="251"/>
      <c r="L179" s="251"/>
      <c r="M179" s="251"/>
      <c r="N179" s="251"/>
      <c r="O179" s="252"/>
      <c r="P179" s="170"/>
      <c r="Q179" s="171"/>
    </row>
    <row r="180" spans="2:17" x14ac:dyDescent="0.35">
      <c r="B180" s="65" t="s">
        <v>281</v>
      </c>
      <c r="C180" s="66" t="s">
        <v>162</v>
      </c>
      <c r="D180" s="67" t="s">
        <v>46</v>
      </c>
      <c r="E180" s="33">
        <v>42.89</v>
      </c>
      <c r="F180" s="34">
        <v>627.19411489933327</v>
      </c>
      <c r="G180" s="34">
        <f t="shared" si="24"/>
        <v>26900.355588032406</v>
      </c>
      <c r="H180" s="35"/>
      <c r="J180" s="250"/>
      <c r="K180" s="251"/>
      <c r="L180" s="251"/>
      <c r="M180" s="251"/>
      <c r="N180" s="251"/>
      <c r="O180" s="252"/>
      <c r="P180" s="170"/>
      <c r="Q180" s="171"/>
    </row>
    <row r="181" spans="2:17" x14ac:dyDescent="0.35">
      <c r="B181" s="65" t="s">
        <v>282</v>
      </c>
      <c r="C181" s="66" t="s">
        <v>164</v>
      </c>
      <c r="D181" s="67" t="s">
        <v>46</v>
      </c>
      <c r="E181" s="33">
        <v>27.97</v>
      </c>
      <c r="F181" s="34">
        <v>505.84642259164099</v>
      </c>
      <c r="G181" s="34">
        <f t="shared" si="24"/>
        <v>14148.524439888199</v>
      </c>
      <c r="H181" s="35"/>
      <c r="J181" s="250"/>
      <c r="K181" s="251"/>
      <c r="L181" s="251"/>
      <c r="M181" s="251"/>
      <c r="N181" s="251"/>
      <c r="O181" s="252"/>
      <c r="P181" s="170"/>
      <c r="Q181" s="171"/>
    </row>
    <row r="182" spans="2:17" x14ac:dyDescent="0.35">
      <c r="B182" s="65" t="s">
        <v>283</v>
      </c>
      <c r="C182" s="66" t="s">
        <v>271</v>
      </c>
      <c r="D182" s="67" t="s">
        <v>36</v>
      </c>
      <c r="E182" s="33">
        <v>115.1442</v>
      </c>
      <c r="F182" s="34">
        <v>70.844694915254237</v>
      </c>
      <c r="G182" s="34">
        <f t="shared" si="24"/>
        <v>8157.3557202610164</v>
      </c>
      <c r="H182" s="35"/>
      <c r="J182" s="250"/>
      <c r="K182" s="251"/>
      <c r="L182" s="251"/>
      <c r="M182" s="251"/>
      <c r="N182" s="251"/>
      <c r="O182" s="252"/>
      <c r="P182" s="170"/>
      <c r="Q182" s="171"/>
    </row>
    <row r="183" spans="2:17" x14ac:dyDescent="0.35">
      <c r="B183" s="65" t="s">
        <v>284</v>
      </c>
      <c r="C183" s="66" t="s">
        <v>167</v>
      </c>
      <c r="D183" s="67" t="s">
        <v>168</v>
      </c>
      <c r="E183" s="33">
        <v>8655.4639999999999</v>
      </c>
      <c r="F183" s="34">
        <v>6.8513705720161857</v>
      </c>
      <c r="G183" s="34">
        <f t="shared" si="24"/>
        <v>59301.791336745504</v>
      </c>
      <c r="H183" s="35"/>
      <c r="J183" s="259"/>
      <c r="K183" s="260"/>
      <c r="L183" s="260"/>
      <c r="M183" s="260"/>
      <c r="N183" s="260"/>
      <c r="O183" s="261"/>
      <c r="P183" s="172"/>
      <c r="Q183" s="173"/>
    </row>
    <row r="184" spans="2:17" x14ac:dyDescent="0.35">
      <c r="B184" s="68" t="s">
        <v>285</v>
      </c>
      <c r="C184" s="69" t="s">
        <v>217</v>
      </c>
      <c r="D184" s="70" t="s">
        <v>50</v>
      </c>
      <c r="E184" s="39">
        <v>30.06</v>
      </c>
      <c r="F184" s="40">
        <v>17.938983050847458</v>
      </c>
      <c r="G184" s="40">
        <f t="shared" si="24"/>
        <v>539.24583050847457</v>
      </c>
      <c r="H184" s="41"/>
      <c r="J184" s="250"/>
      <c r="K184" s="251"/>
      <c r="L184" s="251"/>
      <c r="M184" s="251"/>
      <c r="N184" s="251"/>
      <c r="O184" s="252"/>
      <c r="P184" s="170"/>
      <c r="Q184" s="171"/>
    </row>
    <row r="185" spans="2:17" x14ac:dyDescent="0.35">
      <c r="B185" s="45" t="s">
        <v>286</v>
      </c>
      <c r="C185" s="46" t="s">
        <v>170</v>
      </c>
      <c r="D185" s="84"/>
      <c r="E185" s="59"/>
      <c r="F185" s="43"/>
      <c r="G185" s="43"/>
      <c r="H185" s="61"/>
      <c r="J185" s="250"/>
      <c r="K185" s="251"/>
      <c r="L185" s="251"/>
      <c r="M185" s="251"/>
      <c r="N185" s="251"/>
      <c r="O185" s="252"/>
      <c r="P185" s="170"/>
      <c r="Q185" s="171"/>
    </row>
    <row r="186" spans="2:17" ht="31" x14ac:dyDescent="0.35">
      <c r="B186" s="62" t="s">
        <v>287</v>
      </c>
      <c r="C186" s="63" t="s">
        <v>288</v>
      </c>
      <c r="D186" s="64" t="s">
        <v>17</v>
      </c>
      <c r="E186" s="44">
        <v>3</v>
      </c>
      <c r="F186" s="28">
        <v>8712.3984030911997</v>
      </c>
      <c r="G186" s="28">
        <f t="shared" ref="G186:G187" si="25">+F186*E186</f>
        <v>26137.195209273599</v>
      </c>
      <c r="H186" s="29"/>
      <c r="J186" s="253"/>
      <c r="K186" s="254"/>
      <c r="L186" s="254"/>
      <c r="M186" s="254"/>
      <c r="N186" s="254"/>
      <c r="O186" s="255"/>
      <c r="P186" s="176"/>
      <c r="Q186" s="177"/>
    </row>
    <row r="187" spans="2:17" x14ac:dyDescent="0.35">
      <c r="B187" s="68" t="s">
        <v>289</v>
      </c>
      <c r="C187" s="69" t="s">
        <v>176</v>
      </c>
      <c r="D187" s="70" t="s">
        <v>50</v>
      </c>
      <c r="E187" s="39">
        <v>5</v>
      </c>
      <c r="F187" s="40">
        <v>300</v>
      </c>
      <c r="G187" s="40">
        <f t="shared" si="25"/>
        <v>1500</v>
      </c>
      <c r="H187" s="41"/>
      <c r="J187" s="259"/>
      <c r="K187" s="260"/>
      <c r="L187" s="260"/>
      <c r="M187" s="260"/>
      <c r="N187" s="260"/>
      <c r="O187" s="261"/>
      <c r="P187" s="172"/>
      <c r="Q187" s="173"/>
    </row>
    <row r="188" spans="2:17" x14ac:dyDescent="0.35">
      <c r="B188" s="45" t="s">
        <v>290</v>
      </c>
      <c r="C188" s="20" t="s">
        <v>291</v>
      </c>
      <c r="D188" s="72"/>
      <c r="E188" s="48"/>
      <c r="F188" s="43"/>
      <c r="G188" s="43"/>
      <c r="H188" s="23">
        <f>SUM(G191:G213)</f>
        <v>1223343.3159151357</v>
      </c>
      <c r="J188" s="256"/>
      <c r="K188" s="257"/>
      <c r="L188" s="257"/>
      <c r="M188" s="257"/>
      <c r="N188" s="257"/>
      <c r="O188" s="258"/>
      <c r="P188" s="178"/>
      <c r="Q188" s="179"/>
    </row>
    <row r="189" spans="2:17" x14ac:dyDescent="0.35">
      <c r="B189" s="45" t="s">
        <v>292</v>
      </c>
      <c r="C189" s="20" t="s">
        <v>293</v>
      </c>
      <c r="D189" s="72"/>
      <c r="E189" s="48"/>
      <c r="F189" s="43"/>
      <c r="G189" s="43"/>
      <c r="H189" s="23"/>
      <c r="J189" s="250"/>
      <c r="K189" s="251"/>
      <c r="L189" s="251"/>
      <c r="M189" s="251"/>
      <c r="N189" s="251"/>
      <c r="O189" s="252"/>
      <c r="P189" s="170"/>
      <c r="Q189" s="171"/>
    </row>
    <row r="190" spans="2:17" x14ac:dyDescent="0.35">
      <c r="B190" s="45" t="s">
        <v>294</v>
      </c>
      <c r="C190" s="20" t="s">
        <v>33</v>
      </c>
      <c r="D190" s="72"/>
      <c r="E190" s="48"/>
      <c r="F190" s="43"/>
      <c r="G190" s="43"/>
      <c r="H190" s="23"/>
      <c r="J190" s="250"/>
      <c r="K190" s="251"/>
      <c r="L190" s="251"/>
      <c r="M190" s="251"/>
      <c r="N190" s="251"/>
      <c r="O190" s="252"/>
      <c r="P190" s="170"/>
      <c r="Q190" s="171"/>
    </row>
    <row r="191" spans="2:17" x14ac:dyDescent="0.35">
      <c r="B191" s="62" t="s">
        <v>295</v>
      </c>
      <c r="C191" s="63" t="s">
        <v>45</v>
      </c>
      <c r="D191" s="64" t="s">
        <v>46</v>
      </c>
      <c r="E191" s="44">
        <v>304.80000000000007</v>
      </c>
      <c r="F191" s="28">
        <v>156.76205911424984</v>
      </c>
      <c r="G191" s="28">
        <f t="shared" ref="G191:G193" si="26">+F191*E191</f>
        <v>47781.075618023358</v>
      </c>
      <c r="H191" s="52"/>
      <c r="J191" s="250"/>
      <c r="K191" s="251"/>
      <c r="L191" s="251"/>
      <c r="M191" s="251"/>
      <c r="N191" s="251"/>
      <c r="O191" s="252"/>
      <c r="P191" s="170"/>
      <c r="Q191" s="171"/>
    </row>
    <row r="192" spans="2:17" x14ac:dyDescent="0.35">
      <c r="B192" s="65" t="s">
        <v>296</v>
      </c>
      <c r="C192" s="66" t="s">
        <v>80</v>
      </c>
      <c r="D192" s="67" t="s">
        <v>46</v>
      </c>
      <c r="E192" s="33">
        <v>3450.5499999999997</v>
      </c>
      <c r="F192" s="34">
        <v>6.1625108439808782</v>
      </c>
      <c r="G192" s="34">
        <f t="shared" si="26"/>
        <v>21264.051792698217</v>
      </c>
      <c r="H192" s="35"/>
      <c r="J192" s="256"/>
      <c r="K192" s="257"/>
      <c r="L192" s="257"/>
      <c r="M192" s="257"/>
      <c r="N192" s="257"/>
      <c r="O192" s="258"/>
      <c r="P192" s="178"/>
      <c r="Q192" s="179"/>
    </row>
    <row r="193" spans="2:17" ht="31" x14ac:dyDescent="0.35">
      <c r="B193" s="76" t="s">
        <v>297</v>
      </c>
      <c r="C193" s="77" t="s">
        <v>222</v>
      </c>
      <c r="D193" s="85" t="s">
        <v>46</v>
      </c>
      <c r="E193" s="79">
        <v>1743.9319999999998</v>
      </c>
      <c r="F193" s="80">
        <v>49.080007404423995</v>
      </c>
      <c r="G193" s="80">
        <f t="shared" si="26"/>
        <v>85592.195472811931</v>
      </c>
      <c r="H193" s="81"/>
      <c r="J193" s="250"/>
      <c r="K193" s="251"/>
      <c r="L193" s="251"/>
      <c r="M193" s="251"/>
      <c r="N193" s="251"/>
      <c r="O193" s="252"/>
      <c r="P193" s="170"/>
      <c r="Q193" s="171"/>
    </row>
    <row r="194" spans="2:17" x14ac:dyDescent="0.35">
      <c r="B194" s="45" t="s">
        <v>298</v>
      </c>
      <c r="C194" s="46" t="s">
        <v>158</v>
      </c>
      <c r="D194" s="72"/>
      <c r="E194" s="48"/>
      <c r="F194" s="43"/>
      <c r="G194" s="43"/>
      <c r="H194" s="61"/>
      <c r="J194" s="250"/>
      <c r="K194" s="251"/>
      <c r="L194" s="251"/>
      <c r="M194" s="251"/>
      <c r="N194" s="251"/>
      <c r="O194" s="252"/>
      <c r="P194" s="170"/>
      <c r="Q194" s="171"/>
    </row>
    <row r="195" spans="2:17" x14ac:dyDescent="0.35">
      <c r="B195" s="62" t="s">
        <v>299</v>
      </c>
      <c r="C195" s="63" t="s">
        <v>64</v>
      </c>
      <c r="D195" s="64" t="s">
        <v>36</v>
      </c>
      <c r="E195" s="44">
        <v>3708.4</v>
      </c>
      <c r="F195" s="28">
        <v>70.844694915254237</v>
      </c>
      <c r="G195" s="28">
        <f t="shared" ref="G195:G200" si="27">+F195*E195</f>
        <v>262720.4666237288</v>
      </c>
      <c r="H195" s="29"/>
      <c r="J195" s="250"/>
      <c r="K195" s="251"/>
      <c r="L195" s="251"/>
      <c r="M195" s="251"/>
      <c r="N195" s="251"/>
      <c r="O195" s="252"/>
      <c r="P195" s="170"/>
      <c r="Q195" s="171"/>
    </row>
    <row r="196" spans="2:17" x14ac:dyDescent="0.35">
      <c r="B196" s="65" t="s">
        <v>300</v>
      </c>
      <c r="C196" s="66" t="s">
        <v>167</v>
      </c>
      <c r="D196" s="67" t="s">
        <v>168</v>
      </c>
      <c r="E196" s="33">
        <v>37750.260800000011</v>
      </c>
      <c r="F196" s="34">
        <v>6.8513705720161857</v>
      </c>
      <c r="G196" s="34">
        <f t="shared" si="27"/>
        <v>258641.02593105627</v>
      </c>
      <c r="H196" s="35"/>
      <c r="J196" s="250"/>
      <c r="K196" s="251"/>
      <c r="L196" s="251"/>
      <c r="M196" s="251"/>
      <c r="N196" s="251"/>
      <c r="O196" s="252"/>
      <c r="P196" s="170"/>
      <c r="Q196" s="171"/>
    </row>
    <row r="197" spans="2:17" x14ac:dyDescent="0.35">
      <c r="B197" s="65" t="s">
        <v>301</v>
      </c>
      <c r="C197" s="66" t="s">
        <v>160</v>
      </c>
      <c r="D197" s="67" t="s">
        <v>46</v>
      </c>
      <c r="E197" s="33">
        <v>121.91999999999996</v>
      </c>
      <c r="F197" s="34">
        <v>540.77911489933331</v>
      </c>
      <c r="G197" s="34">
        <f t="shared" si="27"/>
        <v>65931.789688526696</v>
      </c>
      <c r="H197" s="35"/>
      <c r="J197" s="250"/>
      <c r="K197" s="251"/>
      <c r="L197" s="251"/>
      <c r="M197" s="251"/>
      <c r="N197" s="251"/>
      <c r="O197" s="252"/>
      <c r="P197" s="170"/>
      <c r="Q197" s="171"/>
    </row>
    <row r="198" spans="2:17" x14ac:dyDescent="0.35">
      <c r="B198" s="65" t="s">
        <v>302</v>
      </c>
      <c r="C198" s="66" t="s">
        <v>162</v>
      </c>
      <c r="D198" s="67" t="s">
        <v>46</v>
      </c>
      <c r="E198" s="33">
        <v>528.32000000000016</v>
      </c>
      <c r="F198" s="34">
        <v>627.19411489933327</v>
      </c>
      <c r="G198" s="34">
        <f t="shared" si="27"/>
        <v>331359.19478361588</v>
      </c>
      <c r="H198" s="35"/>
      <c r="J198" s="250"/>
      <c r="K198" s="251"/>
      <c r="L198" s="251"/>
      <c r="M198" s="251"/>
      <c r="N198" s="251"/>
      <c r="O198" s="252"/>
      <c r="P198" s="170"/>
      <c r="Q198" s="171"/>
    </row>
    <row r="199" spans="2:17" x14ac:dyDescent="0.35">
      <c r="B199" s="65" t="s">
        <v>303</v>
      </c>
      <c r="C199" s="66" t="s">
        <v>304</v>
      </c>
      <c r="D199" s="67" t="s">
        <v>50</v>
      </c>
      <c r="E199" s="33">
        <v>296.39999999999998</v>
      </c>
      <c r="F199" s="34">
        <v>17.938983050847458</v>
      </c>
      <c r="G199" s="34">
        <f t="shared" si="27"/>
        <v>5317.1145762711858</v>
      </c>
      <c r="H199" s="35"/>
      <c r="J199" s="259"/>
      <c r="K199" s="260"/>
      <c r="L199" s="260"/>
      <c r="M199" s="260"/>
      <c r="N199" s="260"/>
      <c r="O199" s="261"/>
      <c r="P199" s="172"/>
      <c r="Q199" s="173"/>
    </row>
    <row r="200" spans="2:17" ht="31" x14ac:dyDescent="0.35">
      <c r="B200" s="68" t="s">
        <v>305</v>
      </c>
      <c r="C200" s="69" t="s">
        <v>306</v>
      </c>
      <c r="D200" s="70" t="s">
        <v>46</v>
      </c>
      <c r="E200" s="39">
        <v>1.5</v>
      </c>
      <c r="F200" s="40">
        <v>210.76502224032924</v>
      </c>
      <c r="G200" s="40">
        <f t="shared" si="27"/>
        <v>316.14753336049387</v>
      </c>
      <c r="H200" s="41"/>
      <c r="J200" s="256"/>
      <c r="K200" s="257"/>
      <c r="L200" s="257"/>
      <c r="M200" s="257"/>
      <c r="N200" s="257"/>
      <c r="O200" s="258"/>
      <c r="P200" s="178"/>
      <c r="Q200" s="179"/>
    </row>
    <row r="201" spans="2:17" x14ac:dyDescent="0.35">
      <c r="B201" s="45" t="s">
        <v>307</v>
      </c>
      <c r="C201" s="46" t="s">
        <v>308</v>
      </c>
      <c r="D201" s="72"/>
      <c r="E201" s="48"/>
      <c r="F201" s="43"/>
      <c r="G201" s="43"/>
      <c r="H201" s="61"/>
      <c r="J201" s="250"/>
      <c r="K201" s="251"/>
      <c r="L201" s="251"/>
      <c r="M201" s="251"/>
      <c r="N201" s="251"/>
      <c r="O201" s="252"/>
      <c r="P201" s="170"/>
      <c r="Q201" s="171"/>
    </row>
    <row r="202" spans="2:17" x14ac:dyDescent="0.35">
      <c r="B202" s="45" t="s">
        <v>309</v>
      </c>
      <c r="C202" s="46" t="s">
        <v>33</v>
      </c>
      <c r="D202" s="72"/>
      <c r="E202" s="48"/>
      <c r="F202" s="43"/>
      <c r="G202" s="43"/>
      <c r="H202" s="61"/>
      <c r="J202" s="250"/>
      <c r="K202" s="251"/>
      <c r="L202" s="251"/>
      <c r="M202" s="251"/>
      <c r="N202" s="251"/>
      <c r="O202" s="252"/>
      <c r="P202" s="170"/>
      <c r="Q202" s="171"/>
    </row>
    <row r="203" spans="2:17" x14ac:dyDescent="0.35">
      <c r="B203" s="62" t="s">
        <v>310</v>
      </c>
      <c r="C203" s="63" t="s">
        <v>45</v>
      </c>
      <c r="D203" s="64" t="s">
        <v>46</v>
      </c>
      <c r="E203" s="44">
        <v>178.20000000000002</v>
      </c>
      <c r="F203" s="28">
        <v>156.76205911424984</v>
      </c>
      <c r="G203" s="28">
        <f t="shared" ref="G203:G205" si="28">+F203*E203</f>
        <v>27934.998934159325</v>
      </c>
      <c r="H203" s="29"/>
      <c r="J203" s="250"/>
      <c r="K203" s="251"/>
      <c r="L203" s="251"/>
      <c r="M203" s="251"/>
      <c r="N203" s="251"/>
      <c r="O203" s="252"/>
      <c r="P203" s="170"/>
      <c r="Q203" s="171"/>
    </row>
    <row r="204" spans="2:17" x14ac:dyDescent="0.35">
      <c r="B204" s="65" t="s">
        <v>311</v>
      </c>
      <c r="C204" s="66" t="s">
        <v>80</v>
      </c>
      <c r="D204" s="67" t="s">
        <v>46</v>
      </c>
      <c r="E204" s="33">
        <v>277.5</v>
      </c>
      <c r="F204" s="34">
        <v>6.1625108439808782</v>
      </c>
      <c r="G204" s="34">
        <f t="shared" si="28"/>
        <v>1710.0967592046936</v>
      </c>
      <c r="H204" s="35"/>
      <c r="J204" s="256"/>
      <c r="K204" s="257"/>
      <c r="L204" s="257"/>
      <c r="M204" s="257"/>
      <c r="N204" s="257"/>
      <c r="O204" s="258"/>
      <c r="P204" s="178"/>
      <c r="Q204" s="179"/>
    </row>
    <row r="205" spans="2:17" ht="31" x14ac:dyDescent="0.35">
      <c r="B205" s="68" t="s">
        <v>312</v>
      </c>
      <c r="C205" s="69" t="s">
        <v>222</v>
      </c>
      <c r="D205" s="70" t="s">
        <v>46</v>
      </c>
      <c r="E205" s="39">
        <v>12.884</v>
      </c>
      <c r="F205" s="40">
        <v>49.080007404423995</v>
      </c>
      <c r="G205" s="40">
        <f t="shared" si="28"/>
        <v>632.34681539859878</v>
      </c>
      <c r="H205" s="41"/>
      <c r="J205" s="250"/>
      <c r="K205" s="251"/>
      <c r="L205" s="251"/>
      <c r="M205" s="251"/>
      <c r="N205" s="251"/>
      <c r="O205" s="252"/>
      <c r="P205" s="170"/>
      <c r="Q205" s="171"/>
    </row>
    <row r="206" spans="2:17" x14ac:dyDescent="0.35">
      <c r="B206" s="45" t="s">
        <v>313</v>
      </c>
      <c r="C206" s="46" t="s">
        <v>158</v>
      </c>
      <c r="D206" s="84"/>
      <c r="E206" s="59"/>
      <c r="F206" s="43"/>
      <c r="G206" s="43"/>
      <c r="H206" s="61"/>
      <c r="J206" s="250"/>
      <c r="K206" s="251"/>
      <c r="L206" s="251"/>
      <c r="M206" s="251"/>
      <c r="N206" s="251"/>
      <c r="O206" s="252"/>
      <c r="P206" s="170"/>
      <c r="Q206" s="171"/>
    </row>
    <row r="207" spans="2:17" ht="31" x14ac:dyDescent="0.35">
      <c r="B207" s="62" t="s">
        <v>314</v>
      </c>
      <c r="C207" s="63" t="s">
        <v>315</v>
      </c>
      <c r="D207" s="64" t="s">
        <v>36</v>
      </c>
      <c r="E207" s="44">
        <v>21.621600000000004</v>
      </c>
      <c r="F207" s="28">
        <v>70.844694915254237</v>
      </c>
      <c r="G207" s="28">
        <f t="shared" ref="G207:G213" si="29">+F207*E207</f>
        <v>1531.7756555796614</v>
      </c>
      <c r="H207" s="29"/>
      <c r="J207" s="250"/>
      <c r="K207" s="251"/>
      <c r="L207" s="251"/>
      <c r="M207" s="251"/>
      <c r="N207" s="251"/>
      <c r="O207" s="252"/>
      <c r="P207" s="170"/>
      <c r="Q207" s="171"/>
    </row>
    <row r="208" spans="2:17" x14ac:dyDescent="0.35">
      <c r="B208" s="65" t="s">
        <v>316</v>
      </c>
      <c r="C208" s="66" t="s">
        <v>64</v>
      </c>
      <c r="D208" s="67" t="s">
        <v>36</v>
      </c>
      <c r="E208" s="33">
        <v>629.30079999999998</v>
      </c>
      <c r="F208" s="34">
        <v>70.844694915254237</v>
      </c>
      <c r="G208" s="34">
        <f t="shared" si="29"/>
        <v>44582.623185925426</v>
      </c>
      <c r="H208" s="35"/>
      <c r="J208" s="250"/>
      <c r="K208" s="251"/>
      <c r="L208" s="251"/>
      <c r="M208" s="251"/>
      <c r="N208" s="251"/>
      <c r="O208" s="252"/>
      <c r="P208" s="170"/>
      <c r="Q208" s="171"/>
    </row>
    <row r="209" spans="2:17" ht="31" x14ac:dyDescent="0.35">
      <c r="B209" s="65" t="s">
        <v>317</v>
      </c>
      <c r="C209" s="66" t="s">
        <v>318</v>
      </c>
      <c r="D209" s="67" t="s">
        <v>36</v>
      </c>
      <c r="E209" s="33">
        <v>926.1407999999999</v>
      </c>
      <c r="F209" s="34">
        <v>14.348262427118645</v>
      </c>
      <c r="G209" s="34">
        <f t="shared" si="29"/>
        <v>13288.511242861601</v>
      </c>
      <c r="H209" s="35"/>
      <c r="J209" s="250"/>
      <c r="K209" s="251"/>
      <c r="L209" s="251"/>
      <c r="M209" s="251"/>
      <c r="N209" s="251"/>
      <c r="O209" s="252"/>
      <c r="P209" s="170"/>
      <c r="Q209" s="171"/>
    </row>
    <row r="210" spans="2:17" x14ac:dyDescent="0.35">
      <c r="B210" s="65" t="s">
        <v>319</v>
      </c>
      <c r="C210" s="66" t="s">
        <v>160</v>
      </c>
      <c r="D210" s="67" t="s">
        <v>46</v>
      </c>
      <c r="E210" s="33">
        <v>32.575000000000003</v>
      </c>
      <c r="F210" s="34">
        <v>540.77911489933331</v>
      </c>
      <c r="G210" s="34">
        <f t="shared" si="29"/>
        <v>17615.879667845784</v>
      </c>
      <c r="H210" s="35"/>
      <c r="J210" s="250"/>
      <c r="K210" s="251"/>
      <c r="L210" s="251"/>
      <c r="M210" s="251"/>
      <c r="N210" s="251"/>
      <c r="O210" s="252"/>
      <c r="P210" s="170"/>
      <c r="Q210" s="171"/>
    </row>
    <row r="211" spans="2:17" x14ac:dyDescent="0.35">
      <c r="B211" s="65" t="s">
        <v>320</v>
      </c>
      <c r="C211" s="66" t="s">
        <v>162</v>
      </c>
      <c r="D211" s="67" t="s">
        <v>46</v>
      </c>
      <c r="E211" s="33">
        <v>49.851999999999997</v>
      </c>
      <c r="F211" s="34">
        <v>627.19411489933327</v>
      </c>
      <c r="G211" s="34">
        <f t="shared" si="29"/>
        <v>31266.88101596156</v>
      </c>
      <c r="H211" s="35"/>
      <c r="J211" s="250"/>
      <c r="K211" s="251"/>
      <c r="L211" s="251"/>
      <c r="M211" s="251"/>
      <c r="N211" s="251"/>
      <c r="O211" s="252"/>
      <c r="P211" s="170"/>
      <c r="Q211" s="171"/>
    </row>
    <row r="212" spans="2:17" ht="31" x14ac:dyDescent="0.35">
      <c r="B212" s="65" t="s">
        <v>321</v>
      </c>
      <c r="C212" s="66" t="s">
        <v>322</v>
      </c>
      <c r="D212" s="67" t="s">
        <v>50</v>
      </c>
      <c r="E212" s="33">
        <v>308.88</v>
      </c>
      <c r="F212" s="34">
        <v>17.938983050847458</v>
      </c>
      <c r="G212" s="34">
        <f t="shared" si="29"/>
        <v>5540.9930847457626</v>
      </c>
      <c r="H212" s="35"/>
      <c r="J212" s="253"/>
      <c r="K212" s="254"/>
      <c r="L212" s="254"/>
      <c r="M212" s="254"/>
      <c r="N212" s="254"/>
      <c r="O212" s="255"/>
      <c r="P212" s="168"/>
      <c r="Q212" s="169"/>
    </row>
    <row r="213" spans="2:17" ht="31" x14ac:dyDescent="0.35">
      <c r="B213" s="68" t="s">
        <v>323</v>
      </c>
      <c r="C213" s="69" t="s">
        <v>306</v>
      </c>
      <c r="D213" s="70" t="s">
        <v>46</v>
      </c>
      <c r="E213" s="39">
        <v>1.5</v>
      </c>
      <c r="F213" s="40">
        <v>210.76502224032924</v>
      </c>
      <c r="G213" s="40">
        <f t="shared" si="29"/>
        <v>316.14753336049387</v>
      </c>
      <c r="H213" s="41"/>
      <c r="J213" s="250"/>
      <c r="K213" s="251"/>
      <c r="L213" s="251"/>
      <c r="M213" s="251"/>
      <c r="N213" s="251"/>
      <c r="O213" s="252"/>
      <c r="P213" s="170"/>
      <c r="Q213" s="171"/>
    </row>
    <row r="214" spans="2:17" x14ac:dyDescent="0.35">
      <c r="B214" s="45" t="s">
        <v>324</v>
      </c>
      <c r="C214" s="20" t="s">
        <v>325</v>
      </c>
      <c r="D214" s="72"/>
      <c r="E214" s="86"/>
      <c r="F214" s="43"/>
      <c r="G214" s="43"/>
      <c r="H214" s="23">
        <f>SUM(G215:G225)</f>
        <v>76133.456019794583</v>
      </c>
      <c r="J214" s="250"/>
      <c r="K214" s="251"/>
      <c r="L214" s="251"/>
      <c r="M214" s="251"/>
      <c r="N214" s="251"/>
      <c r="O214" s="252"/>
      <c r="P214" s="170"/>
      <c r="Q214" s="171"/>
    </row>
    <row r="215" spans="2:17" x14ac:dyDescent="0.35">
      <c r="B215" s="62" t="s">
        <v>326</v>
      </c>
      <c r="C215" s="63" t="s">
        <v>45</v>
      </c>
      <c r="D215" s="64" t="s">
        <v>46</v>
      </c>
      <c r="E215" s="87">
        <v>2.38775</v>
      </c>
      <c r="F215" s="28">
        <v>156.76205911424984</v>
      </c>
      <c r="G215" s="28">
        <f t="shared" ref="G215:G225" si="30">+F215*E215</f>
        <v>374.30860665005008</v>
      </c>
      <c r="H215" s="29"/>
      <c r="J215" s="250"/>
      <c r="K215" s="251"/>
      <c r="L215" s="251"/>
      <c r="M215" s="251"/>
      <c r="N215" s="251"/>
      <c r="O215" s="252"/>
      <c r="P215" s="170"/>
      <c r="Q215" s="171"/>
    </row>
    <row r="216" spans="2:17" x14ac:dyDescent="0.35">
      <c r="B216" s="65" t="s">
        <v>327</v>
      </c>
      <c r="C216" s="66" t="s">
        <v>154</v>
      </c>
      <c r="D216" s="67" t="s">
        <v>46</v>
      </c>
      <c r="E216" s="33">
        <v>934.25</v>
      </c>
      <c r="F216" s="34">
        <v>18.768305062146897</v>
      </c>
      <c r="G216" s="34">
        <f t="shared" si="30"/>
        <v>17534.28900431074</v>
      </c>
      <c r="H216" s="35"/>
      <c r="J216" s="250"/>
      <c r="K216" s="251"/>
      <c r="L216" s="251"/>
      <c r="M216" s="251"/>
      <c r="N216" s="251"/>
      <c r="O216" s="252"/>
      <c r="P216" s="170"/>
      <c r="Q216" s="171"/>
    </row>
    <row r="217" spans="2:17" x14ac:dyDescent="0.35">
      <c r="B217" s="65" t="s">
        <v>328</v>
      </c>
      <c r="C217" s="66" t="s">
        <v>329</v>
      </c>
      <c r="D217" s="67" t="s">
        <v>46</v>
      </c>
      <c r="E217" s="88">
        <v>11.05</v>
      </c>
      <c r="F217" s="34">
        <v>75.456572204700649</v>
      </c>
      <c r="G217" s="34">
        <f t="shared" si="30"/>
        <v>833.79512286194222</v>
      </c>
      <c r="H217" s="35"/>
      <c r="J217" s="250"/>
      <c r="K217" s="251"/>
      <c r="L217" s="251"/>
      <c r="M217" s="251"/>
      <c r="N217" s="251"/>
      <c r="O217" s="252"/>
      <c r="P217" s="170"/>
      <c r="Q217" s="171"/>
    </row>
    <row r="218" spans="2:17" ht="31" x14ac:dyDescent="0.35">
      <c r="B218" s="65" t="s">
        <v>330</v>
      </c>
      <c r="C218" s="66" t="s">
        <v>222</v>
      </c>
      <c r="D218" s="67" t="s">
        <v>46</v>
      </c>
      <c r="E218" s="88">
        <v>17.55</v>
      </c>
      <c r="F218" s="34">
        <v>49.080007404423995</v>
      </c>
      <c r="G218" s="34">
        <f t="shared" si="30"/>
        <v>861.35412994764113</v>
      </c>
      <c r="H218" s="35"/>
      <c r="J218" s="250"/>
      <c r="K218" s="251"/>
      <c r="L218" s="251"/>
      <c r="M218" s="251"/>
      <c r="N218" s="251"/>
      <c r="O218" s="252"/>
      <c r="P218" s="170"/>
      <c r="Q218" s="171"/>
    </row>
    <row r="219" spans="2:17" x14ac:dyDescent="0.35">
      <c r="B219" s="65" t="s">
        <v>331</v>
      </c>
      <c r="C219" s="66" t="s">
        <v>332</v>
      </c>
      <c r="D219" s="67" t="s">
        <v>46</v>
      </c>
      <c r="E219" s="88">
        <v>285.67499999999995</v>
      </c>
      <c r="F219" s="34">
        <v>49.080007404423995</v>
      </c>
      <c r="G219" s="34">
        <f t="shared" si="30"/>
        <v>14020.931115258823</v>
      </c>
      <c r="H219" s="35"/>
      <c r="J219" s="250"/>
      <c r="K219" s="251"/>
      <c r="L219" s="251"/>
      <c r="M219" s="251"/>
      <c r="N219" s="251"/>
      <c r="O219" s="252"/>
      <c r="P219" s="170"/>
      <c r="Q219" s="171"/>
    </row>
    <row r="220" spans="2:17" x14ac:dyDescent="0.35">
      <c r="B220" s="65" t="s">
        <v>333</v>
      </c>
      <c r="C220" s="66" t="s">
        <v>334</v>
      </c>
      <c r="D220" s="67" t="s">
        <v>50</v>
      </c>
      <c r="E220" s="88">
        <v>131.38</v>
      </c>
      <c r="F220" s="34">
        <v>194.39730719445578</v>
      </c>
      <c r="G220" s="34">
        <f t="shared" si="30"/>
        <v>25539.9182192076</v>
      </c>
      <c r="H220" s="35"/>
      <c r="J220" s="250"/>
      <c r="K220" s="251"/>
      <c r="L220" s="251"/>
      <c r="M220" s="251"/>
      <c r="N220" s="251"/>
      <c r="O220" s="252"/>
      <c r="P220" s="170"/>
      <c r="Q220" s="171"/>
    </row>
    <row r="221" spans="2:17" x14ac:dyDescent="0.35">
      <c r="B221" s="65" t="s">
        <v>335</v>
      </c>
      <c r="C221" s="66" t="s">
        <v>160</v>
      </c>
      <c r="D221" s="67" t="s">
        <v>46</v>
      </c>
      <c r="E221" s="88">
        <v>0.64</v>
      </c>
      <c r="F221" s="34">
        <v>540.77911489933331</v>
      </c>
      <c r="G221" s="34">
        <f t="shared" si="30"/>
        <v>346.0986335355733</v>
      </c>
      <c r="H221" s="35"/>
      <c r="J221" s="250"/>
      <c r="K221" s="251"/>
      <c r="L221" s="251"/>
      <c r="M221" s="251"/>
      <c r="N221" s="251"/>
      <c r="O221" s="252"/>
      <c r="P221" s="170"/>
      <c r="Q221" s="171"/>
    </row>
    <row r="222" spans="2:17" x14ac:dyDescent="0.35">
      <c r="B222" s="65" t="s">
        <v>336</v>
      </c>
      <c r="C222" s="66" t="s">
        <v>162</v>
      </c>
      <c r="D222" s="67" t="s">
        <v>46</v>
      </c>
      <c r="E222" s="88">
        <v>2.87</v>
      </c>
      <c r="F222" s="34">
        <v>627.19411489933327</v>
      </c>
      <c r="G222" s="34">
        <f t="shared" si="30"/>
        <v>1800.0471097610866</v>
      </c>
      <c r="H222" s="35"/>
      <c r="J222" s="250"/>
      <c r="K222" s="251"/>
      <c r="L222" s="251"/>
      <c r="M222" s="251"/>
      <c r="N222" s="251"/>
      <c r="O222" s="252"/>
      <c r="P222" s="170"/>
      <c r="Q222" s="171"/>
    </row>
    <row r="223" spans="2:17" x14ac:dyDescent="0.35">
      <c r="B223" s="65" t="s">
        <v>337</v>
      </c>
      <c r="C223" s="66" t="s">
        <v>64</v>
      </c>
      <c r="D223" s="67" t="s">
        <v>36</v>
      </c>
      <c r="E223" s="88">
        <v>9.68</v>
      </c>
      <c r="F223" s="34">
        <v>70.844694915254237</v>
      </c>
      <c r="G223" s="34">
        <f t="shared" si="30"/>
        <v>685.77664677966095</v>
      </c>
      <c r="H223" s="35"/>
      <c r="J223" s="250"/>
      <c r="K223" s="251"/>
      <c r="L223" s="251"/>
      <c r="M223" s="251"/>
      <c r="N223" s="251"/>
      <c r="O223" s="252"/>
      <c r="P223" s="170"/>
      <c r="Q223" s="171"/>
    </row>
    <row r="224" spans="2:17" x14ac:dyDescent="0.35">
      <c r="B224" s="65" t="s">
        <v>338</v>
      </c>
      <c r="C224" s="66" t="s">
        <v>167</v>
      </c>
      <c r="D224" s="67" t="s">
        <v>168</v>
      </c>
      <c r="E224" s="88">
        <v>90</v>
      </c>
      <c r="F224" s="34">
        <v>6.8513705720161857</v>
      </c>
      <c r="G224" s="34">
        <f t="shared" si="30"/>
        <v>616.62335148145667</v>
      </c>
      <c r="H224" s="35"/>
      <c r="J224" s="247"/>
      <c r="K224" s="248"/>
      <c r="L224" s="248"/>
      <c r="M224" s="248"/>
      <c r="N224" s="248"/>
      <c r="O224" s="249"/>
      <c r="P224" s="174"/>
      <c r="Q224" s="175"/>
    </row>
    <row r="225" spans="2:17" x14ac:dyDescent="0.35">
      <c r="B225" s="68" t="s">
        <v>339</v>
      </c>
      <c r="C225" s="69" t="s">
        <v>340</v>
      </c>
      <c r="D225" s="70" t="s">
        <v>17</v>
      </c>
      <c r="E225" s="41">
        <v>8</v>
      </c>
      <c r="F225" s="40">
        <v>1690.03926</v>
      </c>
      <c r="G225" s="40">
        <f t="shared" si="30"/>
        <v>13520.31408</v>
      </c>
      <c r="H225" s="41"/>
      <c r="J225" s="250"/>
      <c r="K225" s="251"/>
      <c r="L225" s="251"/>
      <c r="M225" s="251"/>
      <c r="N225" s="251"/>
      <c r="O225" s="252"/>
      <c r="P225" s="170"/>
      <c r="Q225" s="171"/>
    </row>
    <row r="226" spans="2:17" x14ac:dyDescent="0.35">
      <c r="B226" s="14" t="s">
        <v>341</v>
      </c>
      <c r="C226" s="15" t="s">
        <v>342</v>
      </c>
      <c r="D226" s="16"/>
      <c r="E226" s="17"/>
      <c r="F226" s="17"/>
      <c r="G226" s="17"/>
      <c r="H226" s="18">
        <f>SUM(G227:G232)</f>
        <v>8418701.2076467387</v>
      </c>
      <c r="J226" s="250"/>
      <c r="K226" s="251"/>
      <c r="L226" s="251"/>
      <c r="M226" s="251"/>
      <c r="N226" s="251"/>
      <c r="O226" s="252"/>
      <c r="P226" s="170"/>
      <c r="Q226" s="171"/>
    </row>
    <row r="227" spans="2:17" ht="31" x14ac:dyDescent="0.35">
      <c r="B227" s="62" t="s">
        <v>343</v>
      </c>
      <c r="C227" s="26" t="s">
        <v>54</v>
      </c>
      <c r="D227" s="64" t="s">
        <v>43</v>
      </c>
      <c r="E227" s="44">
        <v>17838.47</v>
      </c>
      <c r="F227" s="28">
        <v>4.6508029371356843</v>
      </c>
      <c r="G227" s="28">
        <f t="shared" ref="G227:G232" si="31">+F227*E227</f>
        <v>82963.208670006788</v>
      </c>
      <c r="H227" s="29"/>
      <c r="J227" s="250"/>
      <c r="K227" s="251"/>
      <c r="L227" s="251"/>
      <c r="M227" s="251"/>
      <c r="N227" s="251"/>
      <c r="O227" s="252"/>
      <c r="P227" s="170"/>
      <c r="Q227" s="171"/>
    </row>
    <row r="228" spans="2:17" ht="31" x14ac:dyDescent="0.35">
      <c r="B228" s="65" t="s">
        <v>344</v>
      </c>
      <c r="C228" s="31" t="s">
        <v>51</v>
      </c>
      <c r="D228" s="67" t="s">
        <v>43</v>
      </c>
      <c r="E228" s="33">
        <v>8645.67</v>
      </c>
      <c r="F228" s="34">
        <v>2.0096062074043077</v>
      </c>
      <c r="G228" s="34">
        <f t="shared" si="31"/>
        <v>17374.392099169203</v>
      </c>
      <c r="H228" s="35"/>
      <c r="J228" s="250"/>
      <c r="K228" s="251"/>
      <c r="L228" s="251"/>
      <c r="M228" s="251"/>
      <c r="N228" s="251"/>
      <c r="O228" s="252"/>
      <c r="P228" s="170"/>
      <c r="Q228" s="171"/>
    </row>
    <row r="229" spans="2:17" x14ac:dyDescent="0.35">
      <c r="B229" s="65" t="s">
        <v>345</v>
      </c>
      <c r="C229" s="31" t="s">
        <v>346</v>
      </c>
      <c r="D229" s="67" t="s">
        <v>43</v>
      </c>
      <c r="E229" s="33">
        <v>75350.33</v>
      </c>
      <c r="F229" s="34">
        <v>9.085289458590637</v>
      </c>
      <c r="G229" s="34">
        <f t="shared" si="31"/>
        <v>684579.55885032588</v>
      </c>
      <c r="H229" s="35"/>
      <c r="J229" s="250"/>
      <c r="K229" s="251"/>
      <c r="L229" s="251"/>
      <c r="M229" s="251"/>
      <c r="N229" s="251"/>
      <c r="O229" s="252"/>
      <c r="P229" s="170"/>
      <c r="Q229" s="171"/>
    </row>
    <row r="230" spans="2:17" x14ac:dyDescent="0.35">
      <c r="B230" s="65" t="s">
        <v>347</v>
      </c>
      <c r="C230" s="31" t="s">
        <v>348</v>
      </c>
      <c r="D230" s="67" t="s">
        <v>43</v>
      </c>
      <c r="E230" s="33">
        <v>1161575.49</v>
      </c>
      <c r="F230" s="34">
        <v>2.4632247586342837</v>
      </c>
      <c r="G230" s="34">
        <f t="shared" si="31"/>
        <v>2861221.5059907497</v>
      </c>
      <c r="H230" s="35"/>
      <c r="J230" s="250"/>
      <c r="K230" s="251"/>
      <c r="L230" s="251"/>
      <c r="M230" s="251"/>
      <c r="N230" s="251"/>
      <c r="O230" s="252"/>
      <c r="P230" s="170"/>
      <c r="Q230" s="171"/>
    </row>
    <row r="231" spans="2:17" ht="31" x14ac:dyDescent="0.35">
      <c r="B231" s="65" t="s">
        <v>349</v>
      </c>
      <c r="C231" s="31" t="s">
        <v>47</v>
      </c>
      <c r="D231" s="67" t="s">
        <v>43</v>
      </c>
      <c r="E231" s="33">
        <v>227937.50983519998</v>
      </c>
      <c r="F231" s="34">
        <v>4.6508029371356843</v>
      </c>
      <c r="G231" s="34">
        <f t="shared" si="31"/>
        <v>1060092.4402249421</v>
      </c>
      <c r="H231" s="35"/>
      <c r="J231" s="247"/>
      <c r="K231" s="248"/>
      <c r="L231" s="248"/>
      <c r="M231" s="248"/>
      <c r="N231" s="248"/>
      <c r="O231" s="249"/>
      <c r="P231" s="174"/>
      <c r="Q231" s="175"/>
    </row>
    <row r="232" spans="2:17" ht="31" x14ac:dyDescent="0.35">
      <c r="B232" s="68" t="s">
        <v>350</v>
      </c>
      <c r="C232" s="37" t="s">
        <v>42</v>
      </c>
      <c r="D232" s="70" t="s">
        <v>43</v>
      </c>
      <c r="E232" s="39">
        <v>1847361.9797416572</v>
      </c>
      <c r="F232" s="40">
        <v>2.0096062074043077</v>
      </c>
      <c r="G232" s="40">
        <f t="shared" si="31"/>
        <v>3712470.101811545</v>
      </c>
      <c r="H232" s="41"/>
      <c r="J232" s="253"/>
      <c r="K232" s="254"/>
      <c r="L232" s="254"/>
      <c r="M232" s="254"/>
      <c r="N232" s="254"/>
      <c r="O232" s="255"/>
      <c r="P232" s="168"/>
      <c r="Q232" s="169"/>
    </row>
    <row r="233" spans="2:17" x14ac:dyDescent="0.35">
      <c r="B233" s="14" t="s">
        <v>351</v>
      </c>
      <c r="C233" s="15" t="s">
        <v>352</v>
      </c>
      <c r="D233" s="16"/>
      <c r="E233" s="17"/>
      <c r="F233" s="17"/>
      <c r="G233" s="17"/>
      <c r="H233" s="18">
        <f>SUM(G235:G294)</f>
        <v>46957.880759412838</v>
      </c>
      <c r="J233" s="250"/>
      <c r="K233" s="251"/>
      <c r="L233" s="251"/>
      <c r="M233" s="251"/>
      <c r="N233" s="251"/>
      <c r="O233" s="252"/>
      <c r="P233" s="170"/>
      <c r="Q233" s="171"/>
    </row>
    <row r="234" spans="2:17" x14ac:dyDescent="0.35">
      <c r="B234" s="45" t="s">
        <v>353</v>
      </c>
      <c r="C234" s="20" t="s">
        <v>14</v>
      </c>
      <c r="D234" s="84"/>
      <c r="E234" s="59"/>
      <c r="F234" s="22"/>
      <c r="G234" s="22"/>
      <c r="H234" s="61"/>
      <c r="J234" s="250"/>
      <c r="K234" s="251"/>
      <c r="L234" s="251"/>
      <c r="M234" s="251"/>
      <c r="N234" s="251"/>
      <c r="O234" s="252"/>
      <c r="P234" s="170"/>
      <c r="Q234" s="171"/>
    </row>
    <row r="235" spans="2:17" ht="31" x14ac:dyDescent="0.35">
      <c r="B235" s="62" t="s">
        <v>354</v>
      </c>
      <c r="C235" s="26" t="s">
        <v>355</v>
      </c>
      <c r="D235" s="64" t="s">
        <v>20</v>
      </c>
      <c r="E235" s="28">
        <v>1</v>
      </c>
      <c r="F235" s="28">
        <v>17580</v>
      </c>
      <c r="G235" s="28">
        <f t="shared" ref="G235:G236" si="32">+F235*E235</f>
        <v>17580</v>
      </c>
      <c r="H235" s="29"/>
      <c r="J235" s="253"/>
      <c r="K235" s="254"/>
      <c r="L235" s="254"/>
      <c r="M235" s="254"/>
      <c r="N235" s="254"/>
      <c r="O235" s="255"/>
      <c r="P235" s="168"/>
      <c r="Q235" s="169"/>
    </row>
    <row r="236" spans="2:17" x14ac:dyDescent="0.35">
      <c r="B236" s="68" t="s">
        <v>356</v>
      </c>
      <c r="C236" s="37" t="s">
        <v>357</v>
      </c>
      <c r="D236" s="70" t="s">
        <v>36</v>
      </c>
      <c r="E236" s="40">
        <v>137.65</v>
      </c>
      <c r="F236" s="40">
        <v>2.0521639999999999</v>
      </c>
      <c r="G236" s="40">
        <f t="shared" si="32"/>
        <v>282.4803746</v>
      </c>
      <c r="H236" s="41"/>
      <c r="J236" s="250"/>
      <c r="K236" s="251"/>
      <c r="L236" s="251"/>
      <c r="M236" s="251"/>
      <c r="N236" s="251"/>
      <c r="O236" s="252"/>
      <c r="P236" s="170"/>
      <c r="Q236" s="171"/>
    </row>
    <row r="237" spans="2:17" x14ac:dyDescent="0.35">
      <c r="B237" s="45" t="s">
        <v>358</v>
      </c>
      <c r="C237" s="20" t="s">
        <v>33</v>
      </c>
      <c r="D237" s="72"/>
      <c r="E237" s="43"/>
      <c r="F237" s="43"/>
      <c r="G237" s="43"/>
      <c r="H237" s="61"/>
      <c r="J237" s="250"/>
      <c r="K237" s="251"/>
      <c r="L237" s="251"/>
      <c r="M237" s="251"/>
      <c r="N237" s="251"/>
      <c r="O237" s="252"/>
      <c r="P237" s="170"/>
      <c r="Q237" s="171"/>
    </row>
    <row r="238" spans="2:17" ht="31" x14ac:dyDescent="0.35">
      <c r="B238" s="62" t="s">
        <v>359</v>
      </c>
      <c r="C238" s="26" t="s">
        <v>360</v>
      </c>
      <c r="D238" s="64" t="s">
        <v>46</v>
      </c>
      <c r="E238" s="28">
        <v>2.835</v>
      </c>
      <c r="F238" s="28">
        <v>53.512199999999993</v>
      </c>
      <c r="G238" s="28">
        <f t="shared" ref="G238:G240" si="33">+F238*E238</f>
        <v>151.70708699999997</v>
      </c>
      <c r="H238" s="29"/>
      <c r="J238" s="250"/>
      <c r="K238" s="251"/>
      <c r="L238" s="251"/>
      <c r="M238" s="251"/>
      <c r="N238" s="251"/>
      <c r="O238" s="252"/>
      <c r="P238" s="170"/>
      <c r="Q238" s="171"/>
    </row>
    <row r="239" spans="2:17" ht="31" x14ac:dyDescent="0.35">
      <c r="B239" s="65" t="s">
        <v>361</v>
      </c>
      <c r="C239" s="31" t="s">
        <v>362</v>
      </c>
      <c r="D239" s="67" t="s">
        <v>46</v>
      </c>
      <c r="E239" s="34">
        <v>34.4</v>
      </c>
      <c r="F239" s="34">
        <v>6.37976610886916</v>
      </c>
      <c r="G239" s="34">
        <f t="shared" si="33"/>
        <v>219.46395414509908</v>
      </c>
      <c r="H239" s="35"/>
      <c r="J239" s="253"/>
      <c r="K239" s="254"/>
      <c r="L239" s="254"/>
      <c r="M239" s="254"/>
      <c r="N239" s="254"/>
      <c r="O239" s="255"/>
      <c r="P239" s="168"/>
      <c r="Q239" s="169"/>
    </row>
    <row r="240" spans="2:17" x14ac:dyDescent="0.35">
      <c r="B240" s="68" t="s">
        <v>363</v>
      </c>
      <c r="C240" s="37" t="s">
        <v>364</v>
      </c>
      <c r="D240" s="70" t="s">
        <v>46</v>
      </c>
      <c r="E240" s="40">
        <v>37.234999999999999</v>
      </c>
      <c r="F240" s="40">
        <v>33.805737214270771</v>
      </c>
      <c r="G240" s="40">
        <f t="shared" si="33"/>
        <v>1258.7566251733722</v>
      </c>
      <c r="H240" s="41"/>
      <c r="J240" s="250"/>
      <c r="K240" s="251"/>
      <c r="L240" s="251"/>
      <c r="M240" s="251"/>
      <c r="N240" s="251"/>
      <c r="O240" s="252"/>
      <c r="P240" s="170"/>
      <c r="Q240" s="171"/>
    </row>
    <row r="241" spans="2:17" x14ac:dyDescent="0.35">
      <c r="B241" s="45" t="s">
        <v>365</v>
      </c>
      <c r="C241" s="20" t="s">
        <v>366</v>
      </c>
      <c r="D241" s="72"/>
      <c r="E241" s="43"/>
      <c r="F241" s="43"/>
      <c r="G241" s="43"/>
      <c r="H241" s="61"/>
      <c r="J241" s="250"/>
      <c r="K241" s="251"/>
      <c r="L241" s="251"/>
      <c r="M241" s="251"/>
      <c r="N241" s="251"/>
      <c r="O241" s="252"/>
      <c r="P241" s="170"/>
      <c r="Q241" s="171"/>
    </row>
    <row r="242" spans="2:17" x14ac:dyDescent="0.35">
      <c r="B242" s="62" t="s">
        <v>367</v>
      </c>
      <c r="C242" s="26" t="s">
        <v>368</v>
      </c>
      <c r="D242" s="64" t="s">
        <v>36</v>
      </c>
      <c r="E242" s="28">
        <v>12.48</v>
      </c>
      <c r="F242" s="28">
        <v>48.902182839959607</v>
      </c>
      <c r="G242" s="28">
        <f t="shared" ref="G242:G244" si="34">+F242*E242</f>
        <v>610.29924184269589</v>
      </c>
      <c r="H242" s="29"/>
      <c r="J242" s="250"/>
      <c r="K242" s="251"/>
      <c r="L242" s="251"/>
      <c r="M242" s="251"/>
      <c r="N242" s="251"/>
      <c r="O242" s="252"/>
      <c r="P242" s="170"/>
      <c r="Q242" s="171"/>
    </row>
    <row r="243" spans="2:17" x14ac:dyDescent="0.35">
      <c r="B243" s="65" t="s">
        <v>369</v>
      </c>
      <c r="C243" s="31" t="s">
        <v>370</v>
      </c>
      <c r="D243" s="67" t="s">
        <v>36</v>
      </c>
      <c r="E243" s="34">
        <v>81.540000000000006</v>
      </c>
      <c r="F243" s="34">
        <v>80.088940000000008</v>
      </c>
      <c r="G243" s="34">
        <f t="shared" si="34"/>
        <v>6530.4521676000013</v>
      </c>
      <c r="H243" s="35"/>
      <c r="J243" s="253"/>
      <c r="K243" s="254"/>
      <c r="L243" s="254"/>
      <c r="M243" s="254"/>
      <c r="N243" s="254"/>
      <c r="O243" s="255"/>
      <c r="P243" s="168"/>
      <c r="Q243" s="169"/>
    </row>
    <row r="244" spans="2:17" x14ac:dyDescent="0.35">
      <c r="B244" s="68" t="s">
        <v>371</v>
      </c>
      <c r="C244" s="37" t="s">
        <v>372</v>
      </c>
      <c r="D244" s="70" t="s">
        <v>204</v>
      </c>
      <c r="E244" s="40">
        <v>62</v>
      </c>
      <c r="F244" s="40">
        <v>35.133000000000003</v>
      </c>
      <c r="G244" s="40">
        <f t="shared" si="34"/>
        <v>2178.2460000000001</v>
      </c>
      <c r="H244" s="41"/>
      <c r="J244" s="250"/>
      <c r="K244" s="251"/>
      <c r="L244" s="251"/>
      <c r="M244" s="251"/>
      <c r="N244" s="251"/>
      <c r="O244" s="252"/>
      <c r="P244" s="170"/>
      <c r="Q244" s="171"/>
    </row>
    <row r="245" spans="2:17" x14ac:dyDescent="0.35">
      <c r="B245" s="45" t="s">
        <v>373</v>
      </c>
      <c r="C245" s="20" t="s">
        <v>374</v>
      </c>
      <c r="D245" s="72"/>
      <c r="E245" s="43"/>
      <c r="F245" s="43"/>
      <c r="G245" s="43"/>
      <c r="H245" s="61"/>
      <c r="J245" s="250"/>
      <c r="K245" s="251"/>
      <c r="L245" s="251"/>
      <c r="M245" s="251"/>
      <c r="N245" s="251"/>
      <c r="O245" s="252"/>
      <c r="P245" s="170"/>
      <c r="Q245" s="171"/>
    </row>
    <row r="246" spans="2:17" ht="31" x14ac:dyDescent="0.35">
      <c r="B246" s="62" t="s">
        <v>375</v>
      </c>
      <c r="C246" s="26" t="s">
        <v>376</v>
      </c>
      <c r="D246" s="64" t="s">
        <v>17</v>
      </c>
      <c r="E246" s="28">
        <v>1</v>
      </c>
      <c r="F246" s="28">
        <v>6840.328037990118</v>
      </c>
      <c r="G246" s="28">
        <f t="shared" ref="G246:G252" si="35">+F246*E246</f>
        <v>6840.328037990118</v>
      </c>
      <c r="H246" s="29"/>
      <c r="J246" s="250"/>
      <c r="K246" s="251"/>
      <c r="L246" s="251"/>
      <c r="M246" s="251"/>
      <c r="N246" s="251"/>
      <c r="O246" s="252"/>
      <c r="P246" s="170"/>
      <c r="Q246" s="171"/>
    </row>
    <row r="247" spans="2:17" ht="31" x14ac:dyDescent="0.35">
      <c r="B247" s="65" t="s">
        <v>377</v>
      </c>
      <c r="C247" s="31" t="s">
        <v>378</v>
      </c>
      <c r="D247" s="67" t="s">
        <v>204</v>
      </c>
      <c r="E247" s="34">
        <v>9</v>
      </c>
      <c r="F247" s="34">
        <v>279.79652719734332</v>
      </c>
      <c r="G247" s="34">
        <f t="shared" si="35"/>
        <v>2518.1687447760901</v>
      </c>
      <c r="H247" s="35"/>
      <c r="J247" s="250"/>
      <c r="K247" s="251"/>
      <c r="L247" s="251"/>
      <c r="M247" s="251"/>
      <c r="N247" s="251"/>
      <c r="O247" s="252"/>
      <c r="P247" s="170"/>
      <c r="Q247" s="171"/>
    </row>
    <row r="248" spans="2:17" ht="31" x14ac:dyDescent="0.35">
      <c r="B248" s="65" t="s">
        <v>379</v>
      </c>
      <c r="C248" s="31" t="s">
        <v>380</v>
      </c>
      <c r="D248" s="67" t="s">
        <v>17</v>
      </c>
      <c r="E248" s="34">
        <v>1</v>
      </c>
      <c r="F248" s="34">
        <v>639.41725766408445</v>
      </c>
      <c r="G248" s="34">
        <f t="shared" si="35"/>
        <v>639.41725766408445</v>
      </c>
      <c r="H248" s="35"/>
      <c r="J248" s="250"/>
      <c r="K248" s="251"/>
      <c r="L248" s="251"/>
      <c r="M248" s="251"/>
      <c r="N248" s="251"/>
      <c r="O248" s="252"/>
      <c r="P248" s="170"/>
      <c r="Q248" s="171"/>
    </row>
    <row r="249" spans="2:17" x14ac:dyDescent="0.35">
      <c r="B249" s="65" t="s">
        <v>381</v>
      </c>
      <c r="C249" s="31" t="s">
        <v>382</v>
      </c>
      <c r="D249" s="67" t="s">
        <v>17</v>
      </c>
      <c r="E249" s="34">
        <v>1</v>
      </c>
      <c r="F249" s="34">
        <v>1012.5983030967718</v>
      </c>
      <c r="G249" s="34">
        <f t="shared" si="35"/>
        <v>1012.5983030967718</v>
      </c>
      <c r="H249" s="35"/>
      <c r="J249" s="250"/>
      <c r="K249" s="251"/>
      <c r="L249" s="251"/>
      <c r="M249" s="251"/>
      <c r="N249" s="251"/>
      <c r="O249" s="252"/>
      <c r="P249" s="170"/>
      <c r="Q249" s="171"/>
    </row>
    <row r="250" spans="2:17" ht="31" x14ac:dyDescent="0.35">
      <c r="B250" s="65" t="s">
        <v>383</v>
      </c>
      <c r="C250" s="31" t="s">
        <v>384</v>
      </c>
      <c r="D250" s="67" t="s">
        <v>17</v>
      </c>
      <c r="E250" s="34">
        <v>2</v>
      </c>
      <c r="F250" s="34">
        <v>3262.1042740888593</v>
      </c>
      <c r="G250" s="34">
        <f t="shared" si="35"/>
        <v>6524.2085481777185</v>
      </c>
      <c r="H250" s="35"/>
      <c r="J250" s="250"/>
      <c r="K250" s="251"/>
      <c r="L250" s="251"/>
      <c r="M250" s="251"/>
      <c r="N250" s="251"/>
      <c r="O250" s="252"/>
      <c r="P250" s="170"/>
      <c r="Q250" s="171"/>
    </row>
    <row r="251" spans="2:17" x14ac:dyDescent="0.35">
      <c r="B251" s="65" t="s">
        <v>385</v>
      </c>
      <c r="C251" s="31" t="s">
        <v>386</v>
      </c>
      <c r="D251" s="67" t="s">
        <v>17</v>
      </c>
      <c r="E251" s="34">
        <v>2</v>
      </c>
      <c r="F251" s="34">
        <v>159.61093016949152</v>
      </c>
      <c r="G251" s="34">
        <f t="shared" si="35"/>
        <v>319.22186033898305</v>
      </c>
      <c r="H251" s="35"/>
      <c r="J251" s="253"/>
      <c r="K251" s="254"/>
      <c r="L251" s="254"/>
      <c r="M251" s="254"/>
      <c r="N251" s="254"/>
      <c r="O251" s="255"/>
      <c r="P251" s="168"/>
      <c r="Q251" s="169"/>
    </row>
    <row r="252" spans="2:17" x14ac:dyDescent="0.35">
      <c r="B252" s="68" t="s">
        <v>387</v>
      </c>
      <c r="C252" s="37" t="s">
        <v>388</v>
      </c>
      <c r="D252" s="70" t="s">
        <v>17</v>
      </c>
      <c r="E252" s="40">
        <v>3</v>
      </c>
      <c r="F252" s="40">
        <v>88.943372335969869</v>
      </c>
      <c r="G252" s="40">
        <f t="shared" si="35"/>
        <v>266.83011700790962</v>
      </c>
      <c r="H252" s="41"/>
      <c r="J252" s="250"/>
      <c r="K252" s="251"/>
      <c r="L252" s="251"/>
      <c r="M252" s="251"/>
      <c r="N252" s="251"/>
      <c r="O252" s="252"/>
      <c r="P252" s="170"/>
      <c r="Q252" s="171"/>
    </row>
    <row r="253" spans="2:17" x14ac:dyDescent="0.35">
      <c r="B253" s="45" t="s">
        <v>389</v>
      </c>
      <c r="C253" s="20" t="s">
        <v>390</v>
      </c>
      <c r="D253" s="72"/>
      <c r="E253" s="43"/>
      <c r="F253" s="43"/>
      <c r="G253" s="43"/>
      <c r="H253" s="61"/>
      <c r="J253" s="247"/>
      <c r="K253" s="248"/>
      <c r="L253" s="248"/>
      <c r="M253" s="248"/>
      <c r="N253" s="248"/>
      <c r="O253" s="249"/>
      <c r="P253" s="174"/>
      <c r="Q253" s="175"/>
    </row>
    <row r="254" spans="2:17" x14ac:dyDescent="0.35">
      <c r="B254" s="62" t="s">
        <v>391</v>
      </c>
      <c r="C254" s="26" t="s">
        <v>392</v>
      </c>
      <c r="D254" s="64" t="s">
        <v>46</v>
      </c>
      <c r="E254" s="243" t="s">
        <v>512</v>
      </c>
      <c r="F254" s="244"/>
      <c r="G254" s="245"/>
      <c r="H254" s="29"/>
      <c r="J254" s="250"/>
      <c r="K254" s="251"/>
      <c r="L254" s="251"/>
      <c r="M254" s="251"/>
      <c r="N254" s="251"/>
      <c r="O254" s="252"/>
      <c r="P254" s="170"/>
      <c r="Q254" s="171"/>
    </row>
    <row r="255" spans="2:17" x14ac:dyDescent="0.35">
      <c r="B255" s="65" t="s">
        <v>393</v>
      </c>
      <c r="C255" s="31" t="s">
        <v>394</v>
      </c>
      <c r="D255" s="67" t="s">
        <v>204</v>
      </c>
      <c r="E255" s="243" t="s">
        <v>512</v>
      </c>
      <c r="F255" s="244"/>
      <c r="G255" s="245"/>
      <c r="H255" s="35"/>
      <c r="J255" s="250"/>
      <c r="K255" s="251"/>
      <c r="L255" s="251"/>
      <c r="M255" s="251"/>
      <c r="N255" s="251"/>
      <c r="O255" s="252"/>
      <c r="P255" s="170"/>
      <c r="Q255" s="171"/>
    </row>
    <row r="256" spans="2:17" ht="31" x14ac:dyDescent="0.35">
      <c r="B256" s="65" t="s">
        <v>395</v>
      </c>
      <c r="C256" s="31" t="s">
        <v>396</v>
      </c>
      <c r="D256" s="67" t="s">
        <v>36</v>
      </c>
      <c r="E256" s="243" t="s">
        <v>512</v>
      </c>
      <c r="F256" s="244"/>
      <c r="G256" s="245"/>
      <c r="H256" s="35"/>
      <c r="J256" s="247"/>
      <c r="K256" s="248"/>
      <c r="L256" s="248"/>
      <c r="M256" s="248"/>
      <c r="N256" s="248"/>
      <c r="O256" s="249"/>
      <c r="P256" s="174"/>
      <c r="Q256" s="175"/>
    </row>
    <row r="257" spans="2:17" x14ac:dyDescent="0.35">
      <c r="B257" s="65" t="s">
        <v>397</v>
      </c>
      <c r="C257" s="31" t="s">
        <v>398</v>
      </c>
      <c r="D257" s="67" t="s">
        <v>36</v>
      </c>
      <c r="E257" s="243" t="s">
        <v>512</v>
      </c>
      <c r="F257" s="244"/>
      <c r="G257" s="245"/>
      <c r="H257" s="35"/>
      <c r="J257" s="250"/>
      <c r="K257" s="251"/>
      <c r="L257" s="251"/>
      <c r="M257" s="251"/>
      <c r="N257" s="251"/>
      <c r="O257" s="252"/>
      <c r="P257" s="170"/>
      <c r="Q257" s="171"/>
    </row>
    <row r="258" spans="2:17" x14ac:dyDescent="0.35">
      <c r="B258" s="65" t="s">
        <v>399</v>
      </c>
      <c r="C258" s="31" t="s">
        <v>400</v>
      </c>
      <c r="D258" s="67" t="s">
        <v>36</v>
      </c>
      <c r="E258" s="243" t="s">
        <v>512</v>
      </c>
      <c r="F258" s="244"/>
      <c r="G258" s="245"/>
      <c r="H258" s="35"/>
      <c r="J258" s="250"/>
      <c r="K258" s="251"/>
      <c r="L258" s="251"/>
      <c r="M258" s="251"/>
      <c r="N258" s="251"/>
      <c r="O258" s="252"/>
      <c r="P258" s="170"/>
      <c r="Q258" s="171"/>
    </row>
    <row r="259" spans="2:17" x14ac:dyDescent="0.35">
      <c r="B259" s="68" t="s">
        <v>401</v>
      </c>
      <c r="C259" s="37" t="s">
        <v>402</v>
      </c>
      <c r="D259" s="70" t="s">
        <v>46</v>
      </c>
      <c r="E259" s="243" t="s">
        <v>512</v>
      </c>
      <c r="F259" s="244"/>
      <c r="G259" s="245"/>
      <c r="H259" s="41"/>
    </row>
    <row r="260" spans="2:17" x14ac:dyDescent="0.35">
      <c r="B260" s="45" t="s">
        <v>403</v>
      </c>
      <c r="C260" s="20" t="s">
        <v>404</v>
      </c>
      <c r="D260" s="72"/>
      <c r="E260" s="159"/>
      <c r="F260" s="159"/>
      <c r="G260" s="159"/>
      <c r="H260" s="61"/>
    </row>
    <row r="261" spans="2:17" x14ac:dyDescent="0.35">
      <c r="B261" s="62" t="s">
        <v>405</v>
      </c>
      <c r="C261" s="26" t="s">
        <v>406</v>
      </c>
      <c r="D261" s="64" t="s">
        <v>17</v>
      </c>
      <c r="E261" s="243" t="s">
        <v>512</v>
      </c>
      <c r="F261" s="244"/>
      <c r="G261" s="245"/>
      <c r="H261" s="29"/>
    </row>
    <row r="262" spans="2:17" x14ac:dyDescent="0.35">
      <c r="B262" s="65" t="s">
        <v>407</v>
      </c>
      <c r="C262" s="31" t="s">
        <v>408</v>
      </c>
      <c r="D262" s="67" t="s">
        <v>17</v>
      </c>
      <c r="E262" s="243" t="s">
        <v>512</v>
      </c>
      <c r="F262" s="244"/>
      <c r="G262" s="245"/>
      <c r="H262" s="35"/>
    </row>
    <row r="263" spans="2:17" ht="31" x14ac:dyDescent="0.35">
      <c r="B263" s="65" t="s">
        <v>409</v>
      </c>
      <c r="C263" s="31" t="s">
        <v>410</v>
      </c>
      <c r="D263" s="67" t="s">
        <v>17</v>
      </c>
      <c r="E263" s="243" t="s">
        <v>512</v>
      </c>
      <c r="F263" s="244"/>
      <c r="G263" s="245"/>
      <c r="H263" s="35"/>
    </row>
    <row r="264" spans="2:17" x14ac:dyDescent="0.35">
      <c r="B264" s="65" t="s">
        <v>411</v>
      </c>
      <c r="C264" s="31" t="s">
        <v>412</v>
      </c>
      <c r="D264" s="67" t="s">
        <v>17</v>
      </c>
      <c r="E264" s="243" t="s">
        <v>512</v>
      </c>
      <c r="F264" s="244"/>
      <c r="G264" s="245"/>
      <c r="H264" s="35"/>
    </row>
    <row r="265" spans="2:17" ht="31" x14ac:dyDescent="0.35">
      <c r="B265" s="68" t="s">
        <v>413</v>
      </c>
      <c r="C265" s="37" t="s">
        <v>414</v>
      </c>
      <c r="D265" s="70" t="s">
        <v>17</v>
      </c>
      <c r="E265" s="243" t="s">
        <v>512</v>
      </c>
      <c r="F265" s="244"/>
      <c r="G265" s="245"/>
      <c r="H265" s="41"/>
    </row>
    <row r="266" spans="2:17" x14ac:dyDescent="0.35">
      <c r="B266" s="45" t="s">
        <v>415</v>
      </c>
      <c r="C266" s="20" t="s">
        <v>416</v>
      </c>
      <c r="D266" s="72"/>
      <c r="E266" s="159"/>
      <c r="F266" s="159"/>
      <c r="G266" s="159"/>
      <c r="H266" s="61"/>
    </row>
    <row r="267" spans="2:17" x14ac:dyDescent="0.35">
      <c r="B267" s="62" t="s">
        <v>417</v>
      </c>
      <c r="C267" s="26" t="s">
        <v>406</v>
      </c>
      <c r="D267" s="64" t="s">
        <v>17</v>
      </c>
      <c r="E267" s="243" t="s">
        <v>512</v>
      </c>
      <c r="F267" s="244"/>
      <c r="G267" s="245"/>
      <c r="H267" s="29"/>
    </row>
    <row r="268" spans="2:17" x14ac:dyDescent="0.35">
      <c r="B268" s="65" t="s">
        <v>418</v>
      </c>
      <c r="C268" s="31" t="s">
        <v>408</v>
      </c>
      <c r="D268" s="67" t="s">
        <v>17</v>
      </c>
      <c r="E268" s="243" t="s">
        <v>512</v>
      </c>
      <c r="F268" s="244"/>
      <c r="G268" s="245"/>
      <c r="H268" s="35"/>
    </row>
    <row r="269" spans="2:17" ht="31" x14ac:dyDescent="0.35">
      <c r="B269" s="65" t="s">
        <v>419</v>
      </c>
      <c r="C269" s="31" t="s">
        <v>410</v>
      </c>
      <c r="D269" s="67" t="s">
        <v>17</v>
      </c>
      <c r="E269" s="243" t="s">
        <v>512</v>
      </c>
      <c r="F269" s="244"/>
      <c r="G269" s="245"/>
      <c r="H269" s="35"/>
    </row>
    <row r="270" spans="2:17" x14ac:dyDescent="0.35">
      <c r="B270" s="65" t="s">
        <v>420</v>
      </c>
      <c r="C270" s="31" t="s">
        <v>412</v>
      </c>
      <c r="D270" s="67" t="s">
        <v>17</v>
      </c>
      <c r="E270" s="243" t="s">
        <v>512</v>
      </c>
      <c r="F270" s="244"/>
      <c r="G270" s="245"/>
      <c r="H270" s="35"/>
    </row>
    <row r="271" spans="2:17" ht="31" x14ac:dyDescent="0.35">
      <c r="B271" s="68" t="s">
        <v>421</v>
      </c>
      <c r="C271" s="37" t="s">
        <v>414</v>
      </c>
      <c r="D271" s="70" t="s">
        <v>17</v>
      </c>
      <c r="E271" s="243" t="s">
        <v>512</v>
      </c>
      <c r="F271" s="244"/>
      <c r="G271" s="245"/>
      <c r="H271" s="41"/>
    </row>
    <row r="272" spans="2:17" ht="15.65" customHeight="1" x14ac:dyDescent="0.35">
      <c r="B272" s="45" t="s">
        <v>422</v>
      </c>
      <c r="C272" s="20" t="s">
        <v>423</v>
      </c>
      <c r="D272" s="72"/>
      <c r="E272" s="34"/>
      <c r="F272" s="34"/>
      <c r="G272" s="34"/>
      <c r="H272" s="61"/>
    </row>
    <row r="273" spans="2:8" ht="31" x14ac:dyDescent="0.35">
      <c r="B273" s="89" t="s">
        <v>424</v>
      </c>
      <c r="C273" s="90" t="s">
        <v>425</v>
      </c>
      <c r="D273" s="91" t="s">
        <v>20</v>
      </c>
      <c r="E273" s="243" t="s">
        <v>512</v>
      </c>
      <c r="F273" s="244"/>
      <c r="G273" s="245"/>
      <c r="H273" s="93"/>
    </row>
    <row r="274" spans="2:8" x14ac:dyDescent="0.35">
      <c r="B274" s="45" t="s">
        <v>426</v>
      </c>
      <c r="C274" s="20" t="s">
        <v>427</v>
      </c>
      <c r="D274" s="72"/>
      <c r="E274" s="43"/>
      <c r="F274" s="43"/>
      <c r="G274" s="43"/>
      <c r="H274" s="61"/>
    </row>
    <row r="275" spans="2:8" x14ac:dyDescent="0.35">
      <c r="B275" s="62" t="s">
        <v>428</v>
      </c>
      <c r="C275" s="26" t="s">
        <v>429</v>
      </c>
      <c r="D275" s="64" t="s">
        <v>17</v>
      </c>
      <c r="E275" s="243" t="s">
        <v>512</v>
      </c>
      <c r="F275" s="244"/>
      <c r="G275" s="245"/>
      <c r="H275" s="29"/>
    </row>
    <row r="276" spans="2:8" x14ac:dyDescent="0.35">
      <c r="B276" s="65" t="s">
        <v>430</v>
      </c>
      <c r="C276" s="31" t="s">
        <v>431</v>
      </c>
      <c r="D276" s="67" t="s">
        <v>17</v>
      </c>
      <c r="E276" s="243" t="s">
        <v>512</v>
      </c>
      <c r="F276" s="244"/>
      <c r="G276" s="245"/>
      <c r="H276" s="35"/>
    </row>
    <row r="277" spans="2:8" x14ac:dyDescent="0.35">
      <c r="B277" s="65" t="s">
        <v>432</v>
      </c>
      <c r="C277" s="31" t="s">
        <v>433</v>
      </c>
      <c r="D277" s="67" t="s">
        <v>17</v>
      </c>
      <c r="E277" s="243" t="s">
        <v>512</v>
      </c>
      <c r="F277" s="244"/>
      <c r="G277" s="245"/>
      <c r="H277" s="35"/>
    </row>
    <row r="278" spans="2:8" x14ac:dyDescent="0.35">
      <c r="B278" s="65" t="s">
        <v>434</v>
      </c>
      <c r="C278" s="31" t="s">
        <v>435</v>
      </c>
      <c r="D278" s="67" t="s">
        <v>17</v>
      </c>
      <c r="E278" s="243" t="s">
        <v>512</v>
      </c>
      <c r="F278" s="244"/>
      <c r="G278" s="245"/>
      <c r="H278" s="35"/>
    </row>
    <row r="279" spans="2:8" x14ac:dyDescent="0.35">
      <c r="B279" s="65" t="s">
        <v>436</v>
      </c>
      <c r="C279" s="31" t="s">
        <v>437</v>
      </c>
      <c r="D279" s="67" t="s">
        <v>17</v>
      </c>
      <c r="E279" s="243" t="s">
        <v>512</v>
      </c>
      <c r="F279" s="244"/>
      <c r="G279" s="245"/>
      <c r="H279" s="35"/>
    </row>
    <row r="280" spans="2:8" x14ac:dyDescent="0.35">
      <c r="B280" s="65" t="s">
        <v>438</v>
      </c>
      <c r="C280" s="31" t="s">
        <v>439</v>
      </c>
      <c r="D280" s="67" t="s">
        <v>17</v>
      </c>
      <c r="E280" s="243" t="s">
        <v>512</v>
      </c>
      <c r="F280" s="244"/>
      <c r="G280" s="245"/>
      <c r="H280" s="35"/>
    </row>
    <row r="281" spans="2:8" x14ac:dyDescent="0.35">
      <c r="B281" s="65" t="s">
        <v>440</v>
      </c>
      <c r="C281" s="31" t="s">
        <v>441</v>
      </c>
      <c r="D281" s="67" t="s">
        <v>17</v>
      </c>
      <c r="E281" s="243" t="s">
        <v>512</v>
      </c>
      <c r="F281" s="244"/>
      <c r="G281" s="245"/>
      <c r="H281" s="35"/>
    </row>
    <row r="282" spans="2:8" ht="31" x14ac:dyDescent="0.35">
      <c r="B282" s="76" t="s">
        <v>442</v>
      </c>
      <c r="C282" s="94" t="s">
        <v>443</v>
      </c>
      <c r="D282" s="85" t="s">
        <v>17</v>
      </c>
      <c r="E282" s="243" t="s">
        <v>512</v>
      </c>
      <c r="F282" s="244"/>
      <c r="G282" s="245"/>
      <c r="H282" s="81"/>
    </row>
    <row r="283" spans="2:8" ht="31" x14ac:dyDescent="0.35">
      <c r="B283" s="45" t="s">
        <v>444</v>
      </c>
      <c r="C283" s="20" t="s">
        <v>445</v>
      </c>
      <c r="D283" s="72"/>
      <c r="E283" s="43"/>
      <c r="F283" s="43"/>
      <c r="G283" s="43"/>
      <c r="H283" s="61"/>
    </row>
    <row r="284" spans="2:8" ht="31" x14ac:dyDescent="0.35">
      <c r="B284" s="62" t="s">
        <v>446</v>
      </c>
      <c r="C284" s="26" t="s">
        <v>447</v>
      </c>
      <c r="D284" s="64" t="s">
        <v>17</v>
      </c>
      <c r="E284" s="243" t="s">
        <v>512</v>
      </c>
      <c r="F284" s="244"/>
      <c r="G284" s="245"/>
      <c r="H284" s="29"/>
    </row>
    <row r="285" spans="2:8" x14ac:dyDescent="0.35">
      <c r="B285" s="65" t="s">
        <v>448</v>
      </c>
      <c r="C285" s="31" t="s">
        <v>449</v>
      </c>
      <c r="D285" s="67" t="s">
        <v>17</v>
      </c>
      <c r="E285" s="243" t="s">
        <v>512</v>
      </c>
      <c r="F285" s="244"/>
      <c r="G285" s="245"/>
      <c r="H285" s="35"/>
    </row>
    <row r="286" spans="2:8" ht="31" x14ac:dyDescent="0.35">
      <c r="B286" s="65" t="s">
        <v>450</v>
      </c>
      <c r="C286" s="31" t="s">
        <v>451</v>
      </c>
      <c r="D286" s="67" t="s">
        <v>17</v>
      </c>
      <c r="E286" s="243" t="s">
        <v>512</v>
      </c>
      <c r="F286" s="244"/>
      <c r="G286" s="245"/>
      <c r="H286" s="35"/>
    </row>
    <row r="287" spans="2:8" x14ac:dyDescent="0.35">
      <c r="B287" s="65" t="s">
        <v>452</v>
      </c>
      <c r="C287" s="31" t="s">
        <v>453</v>
      </c>
      <c r="D287" s="67" t="s">
        <v>17</v>
      </c>
      <c r="E287" s="243" t="s">
        <v>512</v>
      </c>
      <c r="F287" s="244"/>
      <c r="G287" s="245"/>
      <c r="H287" s="35"/>
    </row>
    <row r="288" spans="2:8" ht="31" x14ac:dyDescent="0.35">
      <c r="B288" s="68" t="s">
        <v>454</v>
      </c>
      <c r="C288" s="37" t="s">
        <v>455</v>
      </c>
      <c r="D288" s="70" t="s">
        <v>17</v>
      </c>
      <c r="E288" s="243" t="s">
        <v>512</v>
      </c>
      <c r="F288" s="244"/>
      <c r="G288" s="245"/>
      <c r="H288" s="41"/>
    </row>
    <row r="289" spans="2:8" x14ac:dyDescent="0.35">
      <c r="B289" s="45" t="s">
        <v>456</v>
      </c>
      <c r="C289" s="20" t="s">
        <v>457</v>
      </c>
      <c r="D289" s="72"/>
      <c r="E289" s="43"/>
      <c r="F289" s="43"/>
      <c r="G289" s="43"/>
      <c r="H289" s="61"/>
    </row>
    <row r="290" spans="2:8" ht="31" x14ac:dyDescent="0.35">
      <c r="B290" s="89" t="s">
        <v>458</v>
      </c>
      <c r="C290" s="90" t="s">
        <v>459</v>
      </c>
      <c r="D290" s="91" t="s">
        <v>17</v>
      </c>
      <c r="E290" s="92">
        <v>1</v>
      </c>
      <c r="F290" s="92">
        <v>25.702439999999999</v>
      </c>
      <c r="G290" s="92">
        <f>+F290*E290</f>
        <v>25.702439999999999</v>
      </c>
      <c r="H290" s="93"/>
    </row>
    <row r="291" spans="2:8" ht="31" x14ac:dyDescent="0.35">
      <c r="B291" s="45" t="s">
        <v>460</v>
      </c>
      <c r="C291" s="20" t="s">
        <v>461</v>
      </c>
      <c r="D291" s="72"/>
      <c r="E291" s="43"/>
      <c r="F291" s="43"/>
      <c r="G291" s="43"/>
      <c r="H291" s="61"/>
    </row>
    <row r="292" spans="2:8" ht="31" x14ac:dyDescent="0.35">
      <c r="B292" s="89" t="s">
        <v>462</v>
      </c>
      <c r="C292" s="90" t="s">
        <v>463</v>
      </c>
      <c r="D292" s="91" t="s">
        <v>23</v>
      </c>
      <c r="E292" s="243" t="s">
        <v>512</v>
      </c>
      <c r="F292" s="244"/>
      <c r="G292" s="245"/>
      <c r="H292" s="93"/>
    </row>
    <row r="293" spans="2:8" ht="31" x14ac:dyDescent="0.35">
      <c r="B293" s="45" t="s">
        <v>464</v>
      </c>
      <c r="C293" s="20" t="s">
        <v>465</v>
      </c>
      <c r="D293" s="72"/>
      <c r="E293" s="43"/>
      <c r="F293" s="43"/>
      <c r="G293" s="43"/>
      <c r="H293" s="61"/>
    </row>
    <row r="294" spans="2:8" ht="31" x14ac:dyDescent="0.35">
      <c r="B294" s="89" t="s">
        <v>466</v>
      </c>
      <c r="C294" s="90" t="s">
        <v>467</v>
      </c>
      <c r="D294" s="91" t="s">
        <v>23</v>
      </c>
      <c r="E294" s="243" t="s">
        <v>512</v>
      </c>
      <c r="F294" s="244"/>
      <c r="G294" s="245"/>
      <c r="H294" s="93"/>
    </row>
    <row r="295" spans="2:8" x14ac:dyDescent="0.35">
      <c r="B295" s="14" t="s">
        <v>468</v>
      </c>
      <c r="C295" s="15" t="s">
        <v>469</v>
      </c>
      <c r="D295" s="16"/>
      <c r="E295" s="17"/>
      <c r="F295" s="17"/>
      <c r="G295" s="17"/>
      <c r="H295" s="18">
        <f>SUM(G296:G297)</f>
        <v>744416.42640151817</v>
      </c>
    </row>
    <row r="296" spans="2:8" ht="31" x14ac:dyDescent="0.35">
      <c r="B296" s="62" t="s">
        <v>470</v>
      </c>
      <c r="C296" s="26" t="s">
        <v>471</v>
      </c>
      <c r="D296" s="64" t="s">
        <v>46</v>
      </c>
      <c r="E296" s="44">
        <v>258743.55799999999</v>
      </c>
      <c r="F296" s="28">
        <v>2.8652999717514134</v>
      </c>
      <c r="G296" s="28">
        <f t="shared" ref="G296:G297" si="36">+F296*E296</f>
        <v>741377.90942826017</v>
      </c>
      <c r="H296" s="29"/>
    </row>
    <row r="297" spans="2:8" ht="31" x14ac:dyDescent="0.35">
      <c r="B297" s="68" t="s">
        <v>472</v>
      </c>
      <c r="C297" s="37" t="s">
        <v>473</v>
      </c>
      <c r="D297" s="70" t="s">
        <v>36</v>
      </c>
      <c r="E297" s="39">
        <v>1000</v>
      </c>
      <c r="F297" s="40">
        <v>3.038516973258004</v>
      </c>
      <c r="G297" s="40">
        <f t="shared" si="36"/>
        <v>3038.5169732580039</v>
      </c>
      <c r="H297" s="41"/>
    </row>
    <row r="298" spans="2:8" x14ac:dyDescent="0.35">
      <c r="B298" s="14" t="s">
        <v>474</v>
      </c>
      <c r="C298" s="15" t="s">
        <v>475</v>
      </c>
      <c r="D298" s="16"/>
      <c r="E298" s="17"/>
      <c r="F298" s="17"/>
      <c r="G298" s="17"/>
      <c r="H298" s="18">
        <f>SUM(G299:G300)</f>
        <v>734286.75151171035</v>
      </c>
    </row>
    <row r="299" spans="2:8" x14ac:dyDescent="0.35">
      <c r="B299" s="62" t="s">
        <v>476</v>
      </c>
      <c r="C299" s="26" t="s">
        <v>475</v>
      </c>
      <c r="D299" s="64" t="s">
        <v>20</v>
      </c>
      <c r="E299" s="44">
        <v>1</v>
      </c>
      <c r="F299" s="28">
        <v>637207.03212429374</v>
      </c>
      <c r="G299" s="28">
        <f t="shared" ref="G299:G300" si="37">+F299*E299</f>
        <v>637207.03212429374</v>
      </c>
      <c r="H299" s="29"/>
    </row>
    <row r="300" spans="2:8" ht="31" x14ac:dyDescent="0.35">
      <c r="B300" s="68" t="s">
        <v>477</v>
      </c>
      <c r="C300" s="37" t="s">
        <v>478</v>
      </c>
      <c r="D300" s="70" t="s">
        <v>20</v>
      </c>
      <c r="E300" s="39">
        <v>1</v>
      </c>
      <c r="F300" s="40">
        <v>97079.719387416641</v>
      </c>
      <c r="G300" s="40">
        <f t="shared" si="37"/>
        <v>97079.719387416641</v>
      </c>
      <c r="H300" s="41"/>
    </row>
    <row r="301" spans="2:8" x14ac:dyDescent="0.35">
      <c r="B301" s="14" t="s">
        <v>479</v>
      </c>
      <c r="C301" s="15" t="s">
        <v>480</v>
      </c>
      <c r="D301" s="16"/>
      <c r="E301" s="17"/>
      <c r="F301" s="17"/>
      <c r="G301" s="17"/>
      <c r="H301" s="18">
        <f>SUM(G302:G305)</f>
        <v>0</v>
      </c>
    </row>
    <row r="302" spans="2:8" x14ac:dyDescent="0.35">
      <c r="B302" s="62" t="s">
        <v>481</v>
      </c>
      <c r="C302" s="26" t="s">
        <v>482</v>
      </c>
      <c r="D302" s="64" t="s">
        <v>23</v>
      </c>
      <c r="E302" s="243" t="s">
        <v>512</v>
      </c>
      <c r="F302" s="244"/>
      <c r="G302" s="245"/>
      <c r="H302" s="29"/>
    </row>
    <row r="303" spans="2:8" ht="31" x14ac:dyDescent="0.35">
      <c r="B303" s="65" t="s">
        <v>483</v>
      </c>
      <c r="C303" s="31" t="s">
        <v>484</v>
      </c>
      <c r="D303" s="67" t="s">
        <v>23</v>
      </c>
      <c r="E303" s="243" t="s">
        <v>512</v>
      </c>
      <c r="F303" s="244"/>
      <c r="G303" s="245"/>
      <c r="H303" s="35"/>
    </row>
    <row r="304" spans="2:8" x14ac:dyDescent="0.35">
      <c r="B304" s="65" t="s">
        <v>485</v>
      </c>
      <c r="C304" s="31" t="s">
        <v>486</v>
      </c>
      <c r="D304" s="67" t="s">
        <v>20</v>
      </c>
      <c r="E304" s="243" t="s">
        <v>512</v>
      </c>
      <c r="F304" s="244"/>
      <c r="G304" s="245"/>
      <c r="H304" s="35"/>
    </row>
    <row r="305" spans="2:12" ht="16" thickBot="1" x14ac:dyDescent="0.4">
      <c r="B305" s="65" t="s">
        <v>487</v>
      </c>
      <c r="C305" s="31" t="s">
        <v>488</v>
      </c>
      <c r="D305" s="67" t="s">
        <v>23</v>
      </c>
      <c r="E305" s="243" t="s">
        <v>512</v>
      </c>
      <c r="F305" s="244"/>
      <c r="G305" s="245"/>
      <c r="H305" s="41"/>
    </row>
    <row r="306" spans="2:12" ht="16" thickBot="1" x14ac:dyDescent="0.4">
      <c r="B306" s="95"/>
      <c r="C306" s="95"/>
      <c r="D306" s="96"/>
      <c r="E306" s="97"/>
      <c r="F306" s="97"/>
      <c r="G306" s="160"/>
      <c r="H306" s="164" t="s">
        <v>509</v>
      </c>
      <c r="I306" s="163" t="s">
        <v>506</v>
      </c>
      <c r="J306" s="163" t="s">
        <v>507</v>
      </c>
      <c r="K306" s="161" t="s">
        <v>508</v>
      </c>
    </row>
    <row r="307" spans="2:12" x14ac:dyDescent="0.35">
      <c r="B307" s="98"/>
      <c r="C307" s="99"/>
      <c r="D307" s="240" t="s">
        <v>489</v>
      </c>
      <c r="E307" s="240"/>
      <c r="F307" s="240"/>
      <c r="G307" s="167">
        <f>SUM(G12:G305)</f>
        <v>23226109.546066329</v>
      </c>
      <c r="H307" s="162">
        <f>+G307</f>
        <v>23226109.546066329</v>
      </c>
      <c r="I307" s="162"/>
      <c r="J307" s="162"/>
      <c r="K307" s="100"/>
    </row>
    <row r="308" spans="2:12" x14ac:dyDescent="0.35">
      <c r="B308" s="101"/>
      <c r="D308" s="4"/>
      <c r="E308" s="236" t="s">
        <v>490</v>
      </c>
      <c r="F308" s="236"/>
      <c r="G308" s="102">
        <f>+H308/H307</f>
        <v>0.22764319222353255</v>
      </c>
      <c r="H308" s="165">
        <v>5287265.7200000016</v>
      </c>
      <c r="I308" s="127"/>
      <c r="J308" s="127"/>
      <c r="K308" s="127"/>
    </row>
    <row r="309" spans="2:12" x14ac:dyDescent="0.35">
      <c r="B309" s="101"/>
      <c r="D309" s="4"/>
      <c r="E309" s="236" t="s">
        <v>491</v>
      </c>
      <c r="F309" s="236"/>
      <c r="G309" s="103">
        <v>0.1</v>
      </c>
      <c r="H309" s="165">
        <f>+G309*H307</f>
        <v>2322610.9546066332</v>
      </c>
      <c r="I309" s="127"/>
      <c r="J309" s="127"/>
      <c r="K309" s="127"/>
    </row>
    <row r="310" spans="2:12" x14ac:dyDescent="0.35">
      <c r="B310" s="104"/>
      <c r="C310" s="105"/>
      <c r="D310" s="106"/>
      <c r="E310" s="241" t="s">
        <v>492</v>
      </c>
      <c r="F310" s="241"/>
      <c r="G310" s="107"/>
      <c r="H310" s="166">
        <f>+H309+H308+H307</f>
        <v>30835986.220672965</v>
      </c>
      <c r="I310" s="129"/>
      <c r="J310" s="130">
        <v>36487793.689999998</v>
      </c>
      <c r="K310" s="130"/>
      <c r="L310" s="130">
        <v>36487793.691084787</v>
      </c>
    </row>
    <row r="311" spans="2:12" x14ac:dyDescent="0.35">
      <c r="B311" s="101"/>
      <c r="D311" s="4"/>
      <c r="E311" s="236" t="s">
        <v>494</v>
      </c>
      <c r="F311" s="236"/>
      <c r="G311" s="103">
        <v>0.18</v>
      </c>
      <c r="H311" s="165">
        <f>+H310*G311</f>
        <v>5550477.5197211336</v>
      </c>
      <c r="I311" s="165"/>
      <c r="J311" s="165">
        <f>+J310*G311</f>
        <v>6567802.8641999997</v>
      </c>
      <c r="K311" s="127"/>
    </row>
    <row r="312" spans="2:12" x14ac:dyDescent="0.35">
      <c r="B312" s="108"/>
      <c r="C312" s="109"/>
      <c r="D312" s="238" t="s">
        <v>495</v>
      </c>
      <c r="E312" s="238"/>
      <c r="F312" s="238"/>
      <c r="G312" s="110"/>
      <c r="H312" s="100">
        <f>+H311+H310</f>
        <v>36386463.740394101</v>
      </c>
      <c r="I312" s="100"/>
      <c r="J312" s="100">
        <f t="shared" ref="J312" si="38">+J311+J310</f>
        <v>43055596.554199994</v>
      </c>
      <c r="K312" s="131"/>
    </row>
    <row r="313" spans="2:12" s="3" customFormat="1" x14ac:dyDescent="0.35">
      <c r="B313" s="11"/>
      <c r="C313" s="6"/>
      <c r="D313" s="6"/>
      <c r="E313" s="111"/>
      <c r="F313" s="111"/>
      <c r="G313" s="111"/>
      <c r="H313" s="112"/>
    </row>
    <row r="314" spans="2:12" s="3" customFormat="1" x14ac:dyDescent="0.35">
      <c r="B314" s="11"/>
      <c r="C314" s="6"/>
      <c r="D314" s="6"/>
      <c r="E314" s="111"/>
      <c r="F314" s="111"/>
      <c r="G314" s="111"/>
      <c r="H314" s="112"/>
      <c r="I314" s="115">
        <f>I312/H312</f>
        <v>0</v>
      </c>
      <c r="J314" s="115">
        <f>J312/H312</f>
        <v>1.1832860940097956</v>
      </c>
      <c r="K314" s="115">
        <f>K312/H312</f>
        <v>0</v>
      </c>
    </row>
    <row r="315" spans="2:12" s="3" customFormat="1" x14ac:dyDescent="0.35">
      <c r="B315" s="11"/>
      <c r="C315" s="6"/>
      <c r="D315" s="11"/>
      <c r="E315" s="111"/>
      <c r="F315" s="111"/>
      <c r="G315" s="111"/>
      <c r="H315" s="112"/>
    </row>
    <row r="316" spans="2:12" s="3" customFormat="1" x14ac:dyDescent="0.35">
      <c r="B316" s="11"/>
      <c r="C316" s="6"/>
      <c r="D316" s="11"/>
      <c r="E316" s="111"/>
      <c r="F316" s="111"/>
      <c r="G316" s="111"/>
      <c r="H316" s="112"/>
    </row>
    <row r="317" spans="2:12" s="4" customFormat="1" x14ac:dyDescent="0.35">
      <c r="B317" s="6"/>
      <c r="C317" s="6"/>
      <c r="E317" s="113"/>
      <c r="H317" s="112"/>
    </row>
    <row r="318" spans="2:12" s="4" customFormat="1" x14ac:dyDescent="0.35">
      <c r="B318" s="6"/>
      <c r="C318" s="6"/>
      <c r="E318" s="113"/>
      <c r="H318" s="112"/>
    </row>
    <row r="319" spans="2:12" s="4" customFormat="1" x14ac:dyDescent="0.35">
      <c r="B319" s="6"/>
      <c r="C319" s="6"/>
      <c r="E319" s="113"/>
      <c r="H319" s="112"/>
    </row>
    <row r="320" spans="2:12" s="4" customFormat="1" x14ac:dyDescent="0.35">
      <c r="B320" s="6"/>
      <c r="C320" s="6"/>
      <c r="E320" s="113"/>
      <c r="H320" s="112"/>
    </row>
    <row r="321" spans="2:11" s="4" customFormat="1" x14ac:dyDescent="0.35">
      <c r="B321" s="6"/>
      <c r="C321" s="6"/>
      <c r="E321" s="113"/>
      <c r="H321" s="112"/>
    </row>
    <row r="322" spans="2:11" s="4" customFormat="1" x14ac:dyDescent="0.35">
      <c r="B322" s="6"/>
      <c r="C322" s="6"/>
      <c r="E322" s="113"/>
      <c r="H322" s="112"/>
    </row>
    <row r="323" spans="2:11" s="2" customFormat="1" x14ac:dyDescent="0.35">
      <c r="B323" s="6"/>
      <c r="C323" s="6"/>
      <c r="D323" s="4"/>
      <c r="E323" s="113"/>
      <c r="H323" s="112"/>
    </row>
    <row r="324" spans="2:11" s="2" customFormat="1" x14ac:dyDescent="0.35">
      <c r="B324" s="6"/>
      <c r="C324" s="6"/>
      <c r="D324" s="4"/>
      <c r="E324" s="113"/>
    </row>
    <row r="325" spans="2:11" s="2" customFormat="1" x14ac:dyDescent="0.35">
      <c r="B325" s="6"/>
      <c r="C325" s="6"/>
      <c r="D325" s="4"/>
      <c r="E325" s="113"/>
    </row>
    <row r="326" spans="2:11" s="2" customFormat="1" x14ac:dyDescent="0.35">
      <c r="B326" s="6"/>
      <c r="C326" s="6"/>
      <c r="D326" s="4"/>
      <c r="E326" s="113"/>
    </row>
    <row r="327" spans="2:11" s="3" customFormat="1" x14ac:dyDescent="0.35">
      <c r="B327" s="11"/>
      <c r="C327" s="6"/>
      <c r="D327" s="1"/>
      <c r="E327" s="1"/>
      <c r="F327" s="7"/>
      <c r="G327" s="7"/>
      <c r="H327" s="1"/>
      <c r="I327" s="1"/>
      <c r="J327" s="1"/>
      <c r="K327" s="1"/>
    </row>
    <row r="328" spans="2:11" s="3" customFormat="1" x14ac:dyDescent="0.35">
      <c r="B328" s="11"/>
      <c r="C328" s="6"/>
      <c r="D328" s="1"/>
      <c r="E328" s="1"/>
      <c r="F328" s="7"/>
      <c r="G328" s="7"/>
      <c r="H328" s="1"/>
      <c r="I328" s="1"/>
      <c r="J328" s="1"/>
      <c r="K328" s="1"/>
    </row>
    <row r="329" spans="2:11" s="3" customFormat="1" x14ac:dyDescent="0.35">
      <c r="B329" s="11"/>
      <c r="C329" s="6"/>
      <c r="D329" s="1"/>
      <c r="E329" s="1"/>
      <c r="F329" s="7"/>
      <c r="G329" s="7"/>
      <c r="H329" s="1"/>
      <c r="I329" s="1"/>
      <c r="J329" s="1"/>
      <c r="K329" s="1"/>
    </row>
    <row r="330" spans="2:11" s="3" customFormat="1" x14ac:dyDescent="0.35">
      <c r="B330" s="11"/>
      <c r="C330" s="6"/>
      <c r="D330" s="1"/>
      <c r="E330" s="1"/>
      <c r="F330" s="7"/>
      <c r="G330" s="7"/>
      <c r="H330" s="1"/>
      <c r="I330" s="1"/>
      <c r="J330" s="1"/>
      <c r="K330" s="1"/>
    </row>
    <row r="331" spans="2:11" s="3" customFormat="1" x14ac:dyDescent="0.35">
      <c r="B331" s="11"/>
      <c r="C331" s="6"/>
      <c r="D331" s="1"/>
      <c r="E331" s="1"/>
      <c r="F331" s="7"/>
      <c r="G331" s="7"/>
      <c r="H331" s="1"/>
      <c r="I331" s="1"/>
      <c r="J331" s="1"/>
      <c r="K331" s="1"/>
    </row>
    <row r="332" spans="2:11" s="3" customFormat="1" x14ac:dyDescent="0.35">
      <c r="B332" s="11"/>
      <c r="C332" s="6"/>
      <c r="D332" s="1"/>
      <c r="E332" s="1"/>
      <c r="F332" s="7"/>
      <c r="G332" s="7"/>
      <c r="H332" s="1"/>
      <c r="I332" s="1"/>
      <c r="J332" s="1"/>
      <c r="K332" s="1"/>
    </row>
    <row r="333" spans="2:11" s="3" customFormat="1" x14ac:dyDescent="0.35">
      <c r="B333" s="11"/>
      <c r="C333" s="6"/>
      <c r="D333" s="1"/>
      <c r="E333" s="1"/>
      <c r="F333" s="7"/>
      <c r="G333" s="7"/>
      <c r="H333" s="1"/>
      <c r="I333" s="1"/>
      <c r="J333" s="1"/>
      <c r="K333" s="1"/>
    </row>
    <row r="334" spans="2:11" s="3" customFormat="1" x14ac:dyDescent="0.35">
      <c r="B334" s="11"/>
      <c r="C334" s="6"/>
      <c r="D334" s="1"/>
      <c r="E334" s="1"/>
      <c r="F334" s="7"/>
      <c r="G334" s="7"/>
      <c r="H334" s="1"/>
      <c r="I334" s="1"/>
      <c r="J334" s="1"/>
      <c r="K334" s="1"/>
    </row>
    <row r="335" spans="2:11" s="3" customFormat="1" x14ac:dyDescent="0.35">
      <c r="B335" s="11"/>
      <c r="C335" s="6"/>
      <c r="D335" s="1"/>
      <c r="E335" s="1"/>
      <c r="F335" s="7"/>
      <c r="G335" s="7"/>
      <c r="H335" s="1"/>
      <c r="I335" s="1"/>
      <c r="J335" s="1"/>
      <c r="K335" s="1"/>
    </row>
    <row r="336" spans="2:11" s="3" customFormat="1" x14ac:dyDescent="0.35">
      <c r="B336" s="11"/>
      <c r="C336" s="6"/>
      <c r="D336" s="1"/>
      <c r="E336" s="1"/>
      <c r="F336" s="7"/>
      <c r="G336" s="7"/>
      <c r="H336" s="1"/>
      <c r="I336" s="1"/>
      <c r="J336" s="1"/>
      <c r="K336" s="1"/>
    </row>
    <row r="337" spans="2:11" s="3" customFormat="1" x14ac:dyDescent="0.35">
      <c r="B337" s="11"/>
      <c r="C337" s="6"/>
      <c r="D337" s="1"/>
      <c r="E337" s="1"/>
      <c r="F337" s="7"/>
      <c r="G337" s="7"/>
      <c r="H337" s="1"/>
      <c r="I337" s="1"/>
      <c r="J337" s="1"/>
      <c r="K337" s="1"/>
    </row>
    <row r="338" spans="2:11" s="3" customFormat="1" x14ac:dyDescent="0.35">
      <c r="B338" s="11"/>
      <c r="C338" s="6"/>
      <c r="D338" s="1"/>
      <c r="E338" s="1"/>
      <c r="F338" s="7"/>
      <c r="G338" s="7"/>
      <c r="H338" s="1"/>
      <c r="I338" s="1"/>
      <c r="J338" s="1"/>
      <c r="K338" s="1"/>
    </row>
    <row r="339" spans="2:11" s="3" customFormat="1" x14ac:dyDescent="0.35">
      <c r="B339" s="11"/>
      <c r="C339" s="6"/>
      <c r="D339" s="1"/>
      <c r="E339" s="1"/>
      <c r="F339" s="7"/>
      <c r="G339" s="7"/>
      <c r="H339" s="1"/>
      <c r="I339" s="1"/>
      <c r="J339" s="1"/>
      <c r="K339" s="1"/>
    </row>
    <row r="340" spans="2:11" s="3" customFormat="1" x14ac:dyDescent="0.35">
      <c r="B340" s="11"/>
      <c r="C340" s="6"/>
      <c r="D340" s="1"/>
      <c r="E340" s="1"/>
      <c r="F340" s="7"/>
      <c r="G340" s="7"/>
      <c r="H340" s="1"/>
      <c r="I340" s="1"/>
      <c r="J340" s="1"/>
      <c r="K340" s="1"/>
    </row>
    <row r="341" spans="2:11" s="3" customFormat="1" x14ac:dyDescent="0.35">
      <c r="B341" s="11"/>
      <c r="C341" s="6"/>
      <c r="D341" s="1"/>
      <c r="E341" s="1"/>
      <c r="F341" s="7"/>
      <c r="G341" s="7"/>
      <c r="H341" s="1"/>
      <c r="I341" s="1"/>
      <c r="J341" s="1"/>
      <c r="K341" s="1"/>
    </row>
    <row r="342" spans="2:11" s="3" customFormat="1" x14ac:dyDescent="0.35">
      <c r="B342" s="11"/>
      <c r="C342" s="6"/>
      <c r="D342" s="1"/>
      <c r="E342" s="1"/>
      <c r="F342" s="7"/>
      <c r="G342" s="7"/>
      <c r="H342" s="1"/>
      <c r="I342" s="1"/>
      <c r="J342" s="1"/>
      <c r="K342" s="1"/>
    </row>
    <row r="343" spans="2:11" s="3" customFormat="1" x14ac:dyDescent="0.35">
      <c r="B343" s="11"/>
      <c r="C343" s="6"/>
      <c r="D343" s="1"/>
      <c r="E343" s="1"/>
      <c r="F343" s="7"/>
      <c r="G343" s="7"/>
      <c r="H343" s="1"/>
      <c r="I343" s="1"/>
      <c r="J343" s="1"/>
      <c r="K343" s="1"/>
    </row>
    <row r="344" spans="2:11" s="3" customFormat="1" x14ac:dyDescent="0.35">
      <c r="B344" s="11"/>
      <c r="C344" s="6"/>
      <c r="D344" s="1"/>
      <c r="E344" s="1"/>
      <c r="F344" s="7"/>
      <c r="G344" s="7"/>
      <c r="H344" s="1"/>
      <c r="I344" s="1"/>
      <c r="J344" s="1"/>
      <c r="K344" s="1"/>
    </row>
    <row r="345" spans="2:11" s="3" customFormat="1" x14ac:dyDescent="0.35">
      <c r="B345" s="11"/>
      <c r="C345" s="6"/>
      <c r="D345" s="1"/>
      <c r="E345" s="1"/>
      <c r="F345" s="7"/>
      <c r="G345" s="7"/>
      <c r="H345" s="1"/>
      <c r="I345" s="1"/>
      <c r="J345" s="1"/>
      <c r="K345" s="1"/>
    </row>
    <row r="346" spans="2:11" s="3" customFormat="1" x14ac:dyDescent="0.35">
      <c r="B346" s="11"/>
      <c r="C346" s="6"/>
      <c r="D346" s="1"/>
      <c r="E346" s="1"/>
      <c r="F346" s="7"/>
      <c r="G346" s="7"/>
      <c r="H346" s="1"/>
      <c r="I346" s="1"/>
      <c r="J346" s="1"/>
      <c r="K346" s="1"/>
    </row>
    <row r="347" spans="2:11" s="3" customFormat="1" x14ac:dyDescent="0.35">
      <c r="B347" s="11"/>
      <c r="C347" s="6"/>
      <c r="D347" s="1"/>
      <c r="E347" s="1"/>
      <c r="F347" s="7"/>
      <c r="G347" s="7"/>
      <c r="H347" s="1"/>
      <c r="I347" s="1"/>
      <c r="J347" s="1"/>
      <c r="K347" s="1"/>
    </row>
    <row r="348" spans="2:11" s="3" customFormat="1" x14ac:dyDescent="0.35">
      <c r="B348" s="11"/>
      <c r="C348" s="6"/>
      <c r="D348" s="1"/>
      <c r="E348" s="1"/>
      <c r="F348" s="7"/>
      <c r="G348" s="7"/>
      <c r="H348" s="1"/>
      <c r="I348" s="1"/>
      <c r="J348" s="1"/>
      <c r="K348" s="1"/>
    </row>
    <row r="349" spans="2:11" s="3" customFormat="1" x14ac:dyDescent="0.35">
      <c r="B349" s="11"/>
      <c r="C349" s="6"/>
      <c r="D349" s="1"/>
      <c r="E349" s="1"/>
      <c r="F349" s="7"/>
      <c r="G349" s="7"/>
      <c r="H349" s="1"/>
      <c r="I349" s="1"/>
      <c r="J349" s="1"/>
      <c r="K349" s="1"/>
    </row>
    <row r="350" spans="2:11" s="3" customFormat="1" x14ac:dyDescent="0.35">
      <c r="B350" s="11"/>
      <c r="C350" s="6"/>
      <c r="D350" s="1"/>
      <c r="E350" s="1"/>
      <c r="F350" s="7"/>
      <c r="G350" s="7"/>
      <c r="H350" s="1"/>
      <c r="I350" s="1"/>
      <c r="J350" s="1"/>
      <c r="K350" s="1"/>
    </row>
    <row r="351" spans="2:11" s="3" customFormat="1" x14ac:dyDescent="0.35">
      <c r="B351" s="11"/>
      <c r="C351" s="6"/>
      <c r="D351" s="1"/>
      <c r="E351" s="1"/>
      <c r="F351" s="7"/>
      <c r="G351" s="7"/>
      <c r="H351" s="1"/>
      <c r="I351" s="1"/>
      <c r="J351" s="1"/>
      <c r="K351" s="1"/>
    </row>
    <row r="352" spans="2:11" s="3" customFormat="1" x14ac:dyDescent="0.35">
      <c r="B352" s="11"/>
      <c r="C352" s="6"/>
      <c r="D352" s="1"/>
      <c r="E352" s="1"/>
      <c r="F352" s="7"/>
      <c r="G352" s="7"/>
      <c r="H352" s="1"/>
      <c r="I352" s="1"/>
      <c r="J352" s="1"/>
      <c r="K352" s="1"/>
    </row>
    <row r="353" spans="2:11" s="3" customFormat="1" x14ac:dyDescent="0.35">
      <c r="B353" s="11"/>
      <c r="C353" s="6"/>
      <c r="D353" s="1"/>
      <c r="E353" s="1"/>
      <c r="F353" s="7"/>
      <c r="G353" s="7"/>
      <c r="H353" s="1"/>
      <c r="I353" s="1"/>
      <c r="J353" s="1"/>
      <c r="K353" s="1"/>
    </row>
    <row r="354" spans="2:11" s="3" customFormat="1" x14ac:dyDescent="0.35">
      <c r="B354" s="11"/>
      <c r="C354" s="6"/>
      <c r="D354" s="1"/>
      <c r="E354" s="1"/>
      <c r="F354" s="7"/>
      <c r="G354" s="7"/>
      <c r="H354" s="1"/>
      <c r="I354" s="1"/>
      <c r="J354" s="1"/>
      <c r="K354" s="1"/>
    </row>
    <row r="355" spans="2:11" s="3" customFormat="1" x14ac:dyDescent="0.35">
      <c r="B355" s="11"/>
      <c r="C355" s="6"/>
      <c r="D355" s="1"/>
      <c r="E355" s="1"/>
      <c r="F355" s="7"/>
      <c r="G355" s="7"/>
      <c r="H355" s="1"/>
      <c r="I355" s="1"/>
      <c r="J355" s="1"/>
      <c r="K355" s="1"/>
    </row>
    <row r="356" spans="2:11" s="7" customFormat="1" x14ac:dyDescent="0.35">
      <c r="B356" s="11"/>
      <c r="C356" s="6"/>
      <c r="D356" s="1"/>
      <c r="E356" s="1"/>
      <c r="H356" s="1"/>
      <c r="I356" s="1"/>
      <c r="J356" s="1"/>
      <c r="K356" s="1"/>
    </row>
    <row r="357" spans="2:11" s="7" customFormat="1" x14ac:dyDescent="0.35">
      <c r="B357" s="11"/>
      <c r="C357" s="6"/>
      <c r="D357" s="1"/>
      <c r="E357" s="1"/>
      <c r="H357" s="1"/>
      <c r="I357" s="1"/>
      <c r="J357" s="1"/>
      <c r="K357" s="1"/>
    </row>
    <row r="358" spans="2:11" s="7" customFormat="1" x14ac:dyDescent="0.35">
      <c r="B358" s="11"/>
      <c r="C358" s="6"/>
      <c r="D358" s="1"/>
      <c r="E358" s="1"/>
      <c r="H358" s="1"/>
      <c r="I358" s="1"/>
      <c r="J358" s="1"/>
      <c r="K358" s="1"/>
    </row>
    <row r="359" spans="2:11" s="7" customFormat="1" x14ac:dyDescent="0.35">
      <c r="B359" s="11"/>
      <c r="C359" s="6"/>
      <c r="D359" s="1"/>
      <c r="E359" s="1"/>
      <c r="H359" s="1"/>
      <c r="I359" s="1"/>
      <c r="J359" s="1"/>
      <c r="K359" s="1"/>
    </row>
    <row r="360" spans="2:11" s="7" customFormat="1" x14ac:dyDescent="0.35">
      <c r="B360" s="11"/>
      <c r="C360" s="6"/>
      <c r="D360" s="1"/>
      <c r="E360" s="1"/>
      <c r="H360" s="1"/>
      <c r="I360" s="1"/>
      <c r="J360" s="1"/>
      <c r="K360" s="1"/>
    </row>
    <row r="361" spans="2:11" s="7" customFormat="1" x14ac:dyDescent="0.35">
      <c r="B361" s="11"/>
      <c r="C361" s="6"/>
      <c r="D361" s="1"/>
      <c r="E361" s="1"/>
      <c r="H361" s="1"/>
      <c r="I361" s="1"/>
      <c r="J361" s="1"/>
      <c r="K361" s="1"/>
    </row>
    <row r="362" spans="2:11" s="7" customFormat="1" x14ac:dyDescent="0.35">
      <c r="B362" s="11"/>
      <c r="C362" s="6"/>
      <c r="D362" s="1"/>
      <c r="E362" s="1"/>
      <c r="H362" s="1"/>
      <c r="I362" s="1"/>
      <c r="J362" s="1"/>
      <c r="K362" s="1"/>
    </row>
    <row r="363" spans="2:11" s="7" customFormat="1" x14ac:dyDescent="0.35">
      <c r="B363" s="11"/>
      <c r="C363" s="6"/>
      <c r="D363" s="1"/>
      <c r="E363" s="1"/>
      <c r="H363" s="1"/>
      <c r="I363" s="1"/>
      <c r="J363" s="1"/>
      <c r="K363" s="1"/>
    </row>
    <row r="364" spans="2:11" s="7" customFormat="1" x14ac:dyDescent="0.35">
      <c r="B364" s="11"/>
      <c r="C364" s="6"/>
      <c r="D364" s="1"/>
      <c r="E364" s="1"/>
      <c r="H364" s="1"/>
      <c r="I364" s="1"/>
      <c r="J364" s="1"/>
      <c r="K364" s="1"/>
    </row>
    <row r="365" spans="2:11" s="7" customFormat="1" x14ac:dyDescent="0.35">
      <c r="B365" s="11"/>
      <c r="C365" s="6"/>
      <c r="D365" s="1"/>
      <c r="E365" s="1"/>
      <c r="H365" s="1"/>
      <c r="I365" s="1"/>
      <c r="J365" s="1"/>
      <c r="K365" s="1"/>
    </row>
    <row r="366" spans="2:11" s="7" customFormat="1" x14ac:dyDescent="0.35">
      <c r="B366" s="11"/>
      <c r="C366" s="6"/>
      <c r="D366" s="1"/>
      <c r="E366" s="1"/>
      <c r="H366" s="1"/>
      <c r="I366" s="1"/>
      <c r="J366" s="1"/>
      <c r="K366" s="1"/>
    </row>
    <row r="367" spans="2:11" s="7" customFormat="1" x14ac:dyDescent="0.35">
      <c r="B367" s="11"/>
      <c r="C367" s="6"/>
      <c r="D367" s="1"/>
      <c r="E367" s="1"/>
      <c r="H367" s="1"/>
      <c r="I367" s="1"/>
      <c r="J367" s="1"/>
      <c r="K367" s="1"/>
    </row>
    <row r="368" spans="2:11" s="7" customFormat="1" x14ac:dyDescent="0.35">
      <c r="B368" s="11"/>
      <c r="C368" s="6"/>
      <c r="D368" s="1"/>
      <c r="E368" s="1"/>
      <c r="H368" s="1"/>
      <c r="I368" s="1"/>
      <c r="J368" s="1"/>
      <c r="K368" s="1"/>
    </row>
    <row r="369" spans="2:11" s="7" customFormat="1" x14ac:dyDescent="0.35">
      <c r="B369" s="11"/>
      <c r="C369" s="6"/>
      <c r="D369" s="1"/>
      <c r="E369" s="1"/>
      <c r="H369" s="1"/>
      <c r="I369" s="1"/>
      <c r="J369" s="1"/>
      <c r="K369" s="1"/>
    </row>
    <row r="370" spans="2:11" s="7" customFormat="1" x14ac:dyDescent="0.35">
      <c r="B370" s="11"/>
      <c r="C370" s="6"/>
      <c r="D370" s="1"/>
      <c r="E370" s="1"/>
      <c r="H370" s="1"/>
      <c r="I370" s="1"/>
      <c r="J370" s="1"/>
      <c r="K370" s="1"/>
    </row>
    <row r="371" spans="2:11" s="7" customFormat="1" x14ac:dyDescent="0.35">
      <c r="B371" s="11"/>
      <c r="C371" s="6"/>
      <c r="D371" s="1"/>
      <c r="E371" s="1"/>
      <c r="H371" s="1"/>
      <c r="I371" s="1"/>
      <c r="J371" s="1"/>
      <c r="K371" s="1"/>
    </row>
    <row r="372" spans="2:11" s="7" customFormat="1" x14ac:dyDescent="0.35">
      <c r="B372" s="11"/>
      <c r="C372" s="6"/>
      <c r="D372" s="1"/>
      <c r="E372" s="1"/>
      <c r="H372" s="1"/>
      <c r="I372" s="1"/>
      <c r="J372" s="1"/>
      <c r="K372" s="1"/>
    </row>
    <row r="373" spans="2:11" s="7" customFormat="1" x14ac:dyDescent="0.35">
      <c r="B373" s="11"/>
      <c r="C373" s="6"/>
      <c r="D373" s="1"/>
      <c r="E373" s="1"/>
      <c r="H373" s="1"/>
      <c r="I373" s="1"/>
      <c r="J373" s="1"/>
      <c r="K373" s="1"/>
    </row>
    <row r="374" spans="2:11" s="7" customFormat="1" x14ac:dyDescent="0.35">
      <c r="B374" s="11"/>
      <c r="C374" s="6"/>
      <c r="D374" s="1"/>
      <c r="E374" s="1"/>
      <c r="H374" s="1"/>
      <c r="I374" s="1"/>
      <c r="J374" s="1"/>
      <c r="K374" s="1"/>
    </row>
    <row r="375" spans="2:11" s="7" customFormat="1" x14ac:dyDescent="0.35">
      <c r="B375" s="11"/>
      <c r="C375" s="6"/>
      <c r="D375" s="1"/>
      <c r="E375" s="1"/>
      <c r="H375" s="1"/>
      <c r="I375" s="1"/>
      <c r="J375" s="1"/>
      <c r="K375" s="1"/>
    </row>
    <row r="376" spans="2:11" s="7" customFormat="1" x14ac:dyDescent="0.35">
      <c r="B376" s="11"/>
      <c r="C376" s="6"/>
      <c r="D376" s="1"/>
      <c r="E376" s="1"/>
      <c r="H376" s="1"/>
      <c r="I376" s="1"/>
      <c r="J376" s="1"/>
      <c r="K376" s="1"/>
    </row>
    <row r="377" spans="2:11" s="7" customFormat="1" x14ac:dyDescent="0.35">
      <c r="B377" s="11"/>
      <c r="C377" s="6"/>
      <c r="D377" s="1"/>
      <c r="E377" s="1"/>
      <c r="H377" s="1"/>
      <c r="I377" s="1"/>
      <c r="J377" s="1"/>
      <c r="K377" s="1"/>
    </row>
    <row r="378" spans="2:11" s="7" customFormat="1" x14ac:dyDescent="0.35">
      <c r="B378" s="11"/>
      <c r="C378" s="6"/>
      <c r="D378" s="1"/>
      <c r="E378" s="1"/>
      <c r="H378" s="1"/>
      <c r="I378" s="1"/>
      <c r="J378" s="1"/>
      <c r="K378" s="1"/>
    </row>
    <row r="379" spans="2:11" s="7" customFormat="1" x14ac:dyDescent="0.35">
      <c r="B379" s="11"/>
      <c r="C379" s="6"/>
      <c r="D379" s="1"/>
      <c r="E379" s="1"/>
      <c r="H379" s="1"/>
      <c r="I379" s="1"/>
      <c r="J379" s="1"/>
      <c r="K379" s="1"/>
    </row>
    <row r="380" spans="2:11" s="7" customFormat="1" x14ac:dyDescent="0.35">
      <c r="B380" s="11"/>
      <c r="C380" s="6"/>
      <c r="D380" s="1"/>
      <c r="E380" s="1"/>
      <c r="H380" s="1"/>
      <c r="I380" s="1"/>
      <c r="J380" s="1"/>
      <c r="K380" s="1"/>
    </row>
    <row r="381" spans="2:11" s="7" customFormat="1" x14ac:dyDescent="0.35">
      <c r="B381" s="11"/>
      <c r="C381" s="6"/>
      <c r="D381" s="1"/>
      <c r="E381" s="1"/>
      <c r="H381" s="1"/>
      <c r="I381" s="1"/>
      <c r="J381" s="1"/>
      <c r="K381" s="1"/>
    </row>
    <row r="382" spans="2:11" s="7" customFormat="1" x14ac:dyDescent="0.35">
      <c r="B382" s="11"/>
      <c r="C382" s="6"/>
      <c r="D382" s="1"/>
      <c r="E382" s="1"/>
      <c r="H382" s="1"/>
      <c r="I382" s="1"/>
      <c r="J382" s="1"/>
      <c r="K382" s="1"/>
    </row>
    <row r="383" spans="2:11" s="7" customFormat="1" x14ac:dyDescent="0.35">
      <c r="B383" s="11"/>
      <c r="C383" s="6"/>
      <c r="D383" s="1"/>
      <c r="E383" s="1"/>
      <c r="H383" s="1"/>
      <c r="I383" s="1"/>
      <c r="J383" s="1"/>
      <c r="K383" s="1"/>
    </row>
    <row r="384" spans="2:11" s="7" customFormat="1" x14ac:dyDescent="0.35">
      <c r="B384" s="11"/>
      <c r="C384" s="6"/>
      <c r="D384" s="1"/>
      <c r="E384" s="1"/>
      <c r="H384" s="1"/>
      <c r="I384" s="1"/>
      <c r="J384" s="1"/>
      <c r="K384" s="1"/>
    </row>
    <row r="385" spans="2:11" s="7" customFormat="1" x14ac:dyDescent="0.35">
      <c r="B385" s="11"/>
      <c r="C385" s="6"/>
      <c r="D385" s="1"/>
      <c r="E385" s="1"/>
      <c r="H385" s="1"/>
      <c r="I385" s="1"/>
      <c r="J385" s="1"/>
      <c r="K385" s="1"/>
    </row>
    <row r="386" spans="2:11" s="7" customFormat="1" x14ac:dyDescent="0.35">
      <c r="B386" s="11"/>
      <c r="C386" s="6"/>
      <c r="D386" s="1"/>
      <c r="E386" s="1"/>
      <c r="H386" s="1"/>
      <c r="I386" s="1"/>
      <c r="J386" s="1"/>
      <c r="K386" s="1"/>
    </row>
    <row r="387" spans="2:11" s="7" customFormat="1" x14ac:dyDescent="0.35">
      <c r="B387" s="11"/>
      <c r="C387" s="6"/>
      <c r="D387" s="1"/>
      <c r="E387" s="1"/>
      <c r="H387" s="1"/>
      <c r="I387" s="1"/>
      <c r="J387" s="1"/>
      <c r="K387" s="1"/>
    </row>
    <row r="388" spans="2:11" s="7" customFormat="1" x14ac:dyDescent="0.35">
      <c r="B388" s="11"/>
      <c r="C388" s="6"/>
      <c r="D388" s="1"/>
      <c r="E388" s="1"/>
      <c r="H388" s="1"/>
      <c r="I388" s="1"/>
      <c r="J388" s="1"/>
      <c r="K388" s="1"/>
    </row>
    <row r="389" spans="2:11" s="7" customFormat="1" x14ac:dyDescent="0.35">
      <c r="B389" s="11"/>
      <c r="C389" s="6"/>
      <c r="D389" s="1"/>
      <c r="E389" s="1"/>
      <c r="H389" s="1"/>
      <c r="I389" s="1"/>
      <c r="J389" s="1"/>
      <c r="K389" s="1"/>
    </row>
    <row r="390" spans="2:11" s="7" customFormat="1" x14ac:dyDescent="0.35">
      <c r="B390" s="11"/>
      <c r="C390" s="6"/>
      <c r="D390" s="1"/>
      <c r="E390" s="1"/>
      <c r="H390" s="1"/>
      <c r="I390" s="1"/>
      <c r="J390" s="1"/>
      <c r="K390" s="1"/>
    </row>
    <row r="391" spans="2:11" s="7" customFormat="1" x14ac:dyDescent="0.35">
      <c r="B391" s="11"/>
      <c r="C391" s="6"/>
      <c r="D391" s="1"/>
      <c r="E391" s="1"/>
      <c r="H391" s="1"/>
      <c r="I391" s="1"/>
      <c r="J391" s="1"/>
      <c r="K391" s="1"/>
    </row>
    <row r="392" spans="2:11" s="7" customFormat="1" x14ac:dyDescent="0.35">
      <c r="B392" s="11"/>
      <c r="C392" s="6"/>
      <c r="D392" s="1"/>
      <c r="E392" s="1"/>
      <c r="H392" s="1"/>
      <c r="I392" s="1"/>
      <c r="J392" s="1"/>
      <c r="K392" s="1"/>
    </row>
    <row r="393" spans="2:11" s="7" customFormat="1" x14ac:dyDescent="0.35">
      <c r="B393" s="11"/>
      <c r="C393" s="6"/>
      <c r="D393" s="1"/>
      <c r="E393" s="1"/>
      <c r="H393" s="1"/>
      <c r="I393" s="1"/>
      <c r="J393" s="1"/>
      <c r="K393" s="1"/>
    </row>
    <row r="394" spans="2:11" s="7" customFormat="1" x14ac:dyDescent="0.35">
      <c r="B394" s="11"/>
      <c r="C394" s="6"/>
      <c r="D394" s="1"/>
      <c r="E394" s="1"/>
      <c r="H394" s="1"/>
      <c r="I394" s="1"/>
      <c r="J394" s="1"/>
      <c r="K394" s="1"/>
    </row>
    <row r="395" spans="2:11" s="7" customFormat="1" x14ac:dyDescent="0.35">
      <c r="B395" s="11"/>
      <c r="C395" s="6"/>
      <c r="D395" s="1"/>
      <c r="E395" s="1"/>
      <c r="H395" s="1"/>
      <c r="I395" s="1"/>
      <c r="J395" s="1"/>
      <c r="K395" s="1"/>
    </row>
    <row r="396" spans="2:11" s="7" customFormat="1" x14ac:dyDescent="0.35">
      <c r="B396" s="11"/>
      <c r="C396" s="6"/>
      <c r="D396" s="1"/>
      <c r="E396" s="1"/>
      <c r="H396" s="1"/>
      <c r="I396" s="1"/>
      <c r="J396" s="1"/>
      <c r="K396" s="1"/>
    </row>
    <row r="397" spans="2:11" s="7" customFormat="1" x14ac:dyDescent="0.35">
      <c r="B397" s="11"/>
      <c r="C397" s="6"/>
      <c r="D397" s="1"/>
      <c r="E397" s="1"/>
      <c r="H397" s="1"/>
      <c r="I397" s="1"/>
      <c r="J397" s="1"/>
      <c r="K397" s="1"/>
    </row>
    <row r="398" spans="2:11" s="7" customFormat="1" x14ac:dyDescent="0.35">
      <c r="B398" s="11"/>
      <c r="C398" s="6"/>
      <c r="D398" s="1"/>
      <c r="E398" s="1"/>
      <c r="H398" s="1"/>
      <c r="I398" s="1"/>
      <c r="J398" s="1"/>
      <c r="K398" s="1"/>
    </row>
  </sheetData>
  <autoFilter ref="B9:H314" xr:uid="{00000000-0009-0000-0000-000001000000}"/>
  <mergeCells count="296">
    <mergeCell ref="E309:F309"/>
    <mergeCell ref="E310:F310"/>
    <mergeCell ref="E311:F311"/>
    <mergeCell ref="D312:F312"/>
    <mergeCell ref="E302:G302"/>
    <mergeCell ref="E303:G303"/>
    <mergeCell ref="E304:G304"/>
    <mergeCell ref="E305:G305"/>
    <mergeCell ref="D307:F307"/>
    <mergeCell ref="E308:F308"/>
    <mergeCell ref="E294:G294"/>
    <mergeCell ref="E278:G278"/>
    <mergeCell ref="E279:G279"/>
    <mergeCell ref="E280:G280"/>
    <mergeCell ref="E281:G281"/>
    <mergeCell ref="E282:G282"/>
    <mergeCell ref="E284:G284"/>
    <mergeCell ref="E285:G285"/>
    <mergeCell ref="E286:G286"/>
    <mergeCell ref="E287:G287"/>
    <mergeCell ref="E288:G288"/>
    <mergeCell ref="E292:G292"/>
    <mergeCell ref="E277:G277"/>
    <mergeCell ref="E263:G263"/>
    <mergeCell ref="E264:G264"/>
    <mergeCell ref="E265:G265"/>
    <mergeCell ref="E267:G267"/>
    <mergeCell ref="E268:G268"/>
    <mergeCell ref="E269:G269"/>
    <mergeCell ref="E270:G270"/>
    <mergeCell ref="E271:G271"/>
    <mergeCell ref="E273:G273"/>
    <mergeCell ref="E275:G275"/>
    <mergeCell ref="E276:G276"/>
    <mergeCell ref="E262:G262"/>
    <mergeCell ref="B1:H2"/>
    <mergeCell ref="C4:F4"/>
    <mergeCell ref="C5:F5"/>
    <mergeCell ref="C6:F6"/>
    <mergeCell ref="E254:G254"/>
    <mergeCell ref="E255:G255"/>
    <mergeCell ref="E256:G256"/>
    <mergeCell ref="E257:G257"/>
    <mergeCell ref="E258:G258"/>
    <mergeCell ref="E259:G259"/>
    <mergeCell ref="E261:G261"/>
    <mergeCell ref="J14:O14"/>
    <mergeCell ref="J15:O15"/>
    <mergeCell ref="J16:O16"/>
    <mergeCell ref="J17:O17"/>
    <mergeCell ref="J18:O18"/>
    <mergeCell ref="J9:O9"/>
    <mergeCell ref="J10:O10"/>
    <mergeCell ref="J11:O11"/>
    <mergeCell ref="J12:O12"/>
    <mergeCell ref="J13:O13"/>
    <mergeCell ref="J24:O24"/>
    <mergeCell ref="J25:O25"/>
    <mergeCell ref="J26:O26"/>
    <mergeCell ref="J27:O27"/>
    <mergeCell ref="J28:O28"/>
    <mergeCell ref="J19:O19"/>
    <mergeCell ref="J20:O20"/>
    <mergeCell ref="J21:O21"/>
    <mergeCell ref="J22:O22"/>
    <mergeCell ref="J23:O23"/>
    <mergeCell ref="J34:O34"/>
    <mergeCell ref="J35:O35"/>
    <mergeCell ref="J36:O36"/>
    <mergeCell ref="J37:O37"/>
    <mergeCell ref="J38:O38"/>
    <mergeCell ref="J29:O29"/>
    <mergeCell ref="J30:O30"/>
    <mergeCell ref="J31:O31"/>
    <mergeCell ref="J32:O32"/>
    <mergeCell ref="J33:O33"/>
    <mergeCell ref="J44:O44"/>
    <mergeCell ref="J45:O45"/>
    <mergeCell ref="J46:O46"/>
    <mergeCell ref="J47:O47"/>
    <mergeCell ref="J48:O48"/>
    <mergeCell ref="J39:O39"/>
    <mergeCell ref="J40:O40"/>
    <mergeCell ref="J41:O41"/>
    <mergeCell ref="J42:O42"/>
    <mergeCell ref="J43:O43"/>
    <mergeCell ref="J54:O54"/>
    <mergeCell ref="J55:O55"/>
    <mergeCell ref="J56:O56"/>
    <mergeCell ref="J57:O57"/>
    <mergeCell ref="J58:O58"/>
    <mergeCell ref="J49:O49"/>
    <mergeCell ref="J50:O50"/>
    <mergeCell ref="J51:O51"/>
    <mergeCell ref="J52:O52"/>
    <mergeCell ref="J53:O53"/>
    <mergeCell ref="J64:O64"/>
    <mergeCell ref="J65:O65"/>
    <mergeCell ref="J66:O66"/>
    <mergeCell ref="J67:O67"/>
    <mergeCell ref="J68:O68"/>
    <mergeCell ref="J59:O59"/>
    <mergeCell ref="J60:O60"/>
    <mergeCell ref="J61:O61"/>
    <mergeCell ref="J62:O62"/>
    <mergeCell ref="J63:O63"/>
    <mergeCell ref="J74:O74"/>
    <mergeCell ref="J75:O75"/>
    <mergeCell ref="J76:O76"/>
    <mergeCell ref="J77:O77"/>
    <mergeCell ref="J78:O78"/>
    <mergeCell ref="J69:O69"/>
    <mergeCell ref="J70:O70"/>
    <mergeCell ref="J71:O71"/>
    <mergeCell ref="J72:O72"/>
    <mergeCell ref="J73:O73"/>
    <mergeCell ref="J84:O84"/>
    <mergeCell ref="J85:O85"/>
    <mergeCell ref="J86:O86"/>
    <mergeCell ref="J87:O87"/>
    <mergeCell ref="J88:O88"/>
    <mergeCell ref="J79:O79"/>
    <mergeCell ref="J80:O80"/>
    <mergeCell ref="J81:O81"/>
    <mergeCell ref="J82:O82"/>
    <mergeCell ref="J83:O83"/>
    <mergeCell ref="J94:O94"/>
    <mergeCell ref="J95:O95"/>
    <mergeCell ref="J96:O96"/>
    <mergeCell ref="J97:O97"/>
    <mergeCell ref="J98:O98"/>
    <mergeCell ref="J89:O89"/>
    <mergeCell ref="J90:O90"/>
    <mergeCell ref="J91:O91"/>
    <mergeCell ref="J92:O92"/>
    <mergeCell ref="J93:O93"/>
    <mergeCell ref="J104:O104"/>
    <mergeCell ref="J105:O105"/>
    <mergeCell ref="J106:O106"/>
    <mergeCell ref="J107:O107"/>
    <mergeCell ref="J108:O108"/>
    <mergeCell ref="J99:O99"/>
    <mergeCell ref="J100:O100"/>
    <mergeCell ref="J101:O101"/>
    <mergeCell ref="J102:O102"/>
    <mergeCell ref="J103:O103"/>
    <mergeCell ref="J114:O114"/>
    <mergeCell ref="J115:O115"/>
    <mergeCell ref="J116:O116"/>
    <mergeCell ref="J117:O117"/>
    <mergeCell ref="J118:O118"/>
    <mergeCell ref="J109:O109"/>
    <mergeCell ref="J110:O110"/>
    <mergeCell ref="J111:O111"/>
    <mergeCell ref="J112:O112"/>
    <mergeCell ref="J113:O113"/>
    <mergeCell ref="J124:O124"/>
    <mergeCell ref="J125:O125"/>
    <mergeCell ref="J126:O126"/>
    <mergeCell ref="J127:O127"/>
    <mergeCell ref="J128:O128"/>
    <mergeCell ref="J119:O119"/>
    <mergeCell ref="J120:O120"/>
    <mergeCell ref="J121:O121"/>
    <mergeCell ref="J122:O122"/>
    <mergeCell ref="J123:O123"/>
    <mergeCell ref="J134:O134"/>
    <mergeCell ref="J135:O135"/>
    <mergeCell ref="J136:O136"/>
    <mergeCell ref="J137:O137"/>
    <mergeCell ref="J138:O138"/>
    <mergeCell ref="J129:O129"/>
    <mergeCell ref="J130:O130"/>
    <mergeCell ref="J131:O131"/>
    <mergeCell ref="J132:O132"/>
    <mergeCell ref="J133:O133"/>
    <mergeCell ref="J144:O144"/>
    <mergeCell ref="J145:O145"/>
    <mergeCell ref="J146:O146"/>
    <mergeCell ref="J147:O147"/>
    <mergeCell ref="J148:O148"/>
    <mergeCell ref="J139:O139"/>
    <mergeCell ref="J140:O140"/>
    <mergeCell ref="J141:O141"/>
    <mergeCell ref="J142:O142"/>
    <mergeCell ref="J143:O143"/>
    <mergeCell ref="J154:O154"/>
    <mergeCell ref="J155:O155"/>
    <mergeCell ref="J156:O156"/>
    <mergeCell ref="J157:O157"/>
    <mergeCell ref="J158:O158"/>
    <mergeCell ref="J149:O149"/>
    <mergeCell ref="J150:O150"/>
    <mergeCell ref="J151:O151"/>
    <mergeCell ref="J152:O152"/>
    <mergeCell ref="J153:O153"/>
    <mergeCell ref="J164:O164"/>
    <mergeCell ref="J165:O165"/>
    <mergeCell ref="J166:O166"/>
    <mergeCell ref="J167:O167"/>
    <mergeCell ref="J168:O168"/>
    <mergeCell ref="J159:O159"/>
    <mergeCell ref="J160:O160"/>
    <mergeCell ref="J161:O161"/>
    <mergeCell ref="J162:O162"/>
    <mergeCell ref="J163:O163"/>
    <mergeCell ref="J174:O174"/>
    <mergeCell ref="J175:O175"/>
    <mergeCell ref="J176:O176"/>
    <mergeCell ref="J177:O177"/>
    <mergeCell ref="J178:O178"/>
    <mergeCell ref="J169:O169"/>
    <mergeCell ref="J170:O170"/>
    <mergeCell ref="J171:O171"/>
    <mergeCell ref="J172:O172"/>
    <mergeCell ref="J173:O173"/>
    <mergeCell ref="J184:O184"/>
    <mergeCell ref="J185:O185"/>
    <mergeCell ref="J186:O186"/>
    <mergeCell ref="J187:O187"/>
    <mergeCell ref="J188:O188"/>
    <mergeCell ref="J179:O179"/>
    <mergeCell ref="J180:O180"/>
    <mergeCell ref="J181:O181"/>
    <mergeCell ref="J182:O182"/>
    <mergeCell ref="J183:O183"/>
    <mergeCell ref="J194:O194"/>
    <mergeCell ref="J195:O195"/>
    <mergeCell ref="J196:O196"/>
    <mergeCell ref="J197:O197"/>
    <mergeCell ref="J198:O198"/>
    <mergeCell ref="J189:O189"/>
    <mergeCell ref="J190:O190"/>
    <mergeCell ref="J191:O191"/>
    <mergeCell ref="J192:O192"/>
    <mergeCell ref="J193:O193"/>
    <mergeCell ref="J204:O204"/>
    <mergeCell ref="J205:O205"/>
    <mergeCell ref="J206:O206"/>
    <mergeCell ref="J207:O207"/>
    <mergeCell ref="J208:O208"/>
    <mergeCell ref="J199:O199"/>
    <mergeCell ref="J200:O200"/>
    <mergeCell ref="J201:O201"/>
    <mergeCell ref="J202:O202"/>
    <mergeCell ref="J203:O203"/>
    <mergeCell ref="J214:O214"/>
    <mergeCell ref="J215:O215"/>
    <mergeCell ref="J216:O216"/>
    <mergeCell ref="J217:O217"/>
    <mergeCell ref="J218:O218"/>
    <mergeCell ref="J209:O209"/>
    <mergeCell ref="J210:O210"/>
    <mergeCell ref="J211:O211"/>
    <mergeCell ref="J212:O212"/>
    <mergeCell ref="J213:O213"/>
    <mergeCell ref="J224:O224"/>
    <mergeCell ref="J225:O225"/>
    <mergeCell ref="J226:O226"/>
    <mergeCell ref="J227:O227"/>
    <mergeCell ref="J228:O228"/>
    <mergeCell ref="J219:O219"/>
    <mergeCell ref="J220:O220"/>
    <mergeCell ref="J221:O221"/>
    <mergeCell ref="J222:O222"/>
    <mergeCell ref="J223:O223"/>
    <mergeCell ref="J234:O234"/>
    <mergeCell ref="J235:O235"/>
    <mergeCell ref="J236:O236"/>
    <mergeCell ref="J237:O237"/>
    <mergeCell ref="J238:O238"/>
    <mergeCell ref="J229:O229"/>
    <mergeCell ref="J230:O230"/>
    <mergeCell ref="J231:O231"/>
    <mergeCell ref="J232:O232"/>
    <mergeCell ref="J233:O233"/>
    <mergeCell ref="J244:O244"/>
    <mergeCell ref="J245:O245"/>
    <mergeCell ref="J246:O246"/>
    <mergeCell ref="J247:O247"/>
    <mergeCell ref="J248:O248"/>
    <mergeCell ref="J239:O239"/>
    <mergeCell ref="J240:O240"/>
    <mergeCell ref="J241:O241"/>
    <mergeCell ref="J242:O242"/>
    <mergeCell ref="J243:O243"/>
    <mergeCell ref="J253:O253"/>
    <mergeCell ref="J254:O254"/>
    <mergeCell ref="J255:O255"/>
    <mergeCell ref="J256:O256"/>
    <mergeCell ref="J257:O257"/>
    <mergeCell ref="J258:O258"/>
    <mergeCell ref="J249:O249"/>
    <mergeCell ref="J250:O250"/>
    <mergeCell ref="J251:O251"/>
    <mergeCell ref="J252:O252"/>
  </mergeCells>
  <conditionalFormatting sqref="B22:B25">
    <cfRule type="duplicateValues" dxfId="62" priority="24"/>
  </conditionalFormatting>
  <conditionalFormatting sqref="B23:B25">
    <cfRule type="duplicateValues" dxfId="61" priority="25"/>
  </conditionalFormatting>
  <conditionalFormatting sqref="B26:B27">
    <cfRule type="duplicateValues" dxfId="60" priority="22"/>
  </conditionalFormatting>
  <conditionalFormatting sqref="B26:B27">
    <cfRule type="duplicateValues" dxfId="59" priority="23"/>
  </conditionalFormatting>
  <conditionalFormatting sqref="B90">
    <cfRule type="duplicateValues" dxfId="58" priority="21"/>
  </conditionalFormatting>
  <conditionalFormatting sqref="B128">
    <cfRule type="duplicateValues" dxfId="57" priority="20"/>
  </conditionalFormatting>
  <conditionalFormatting sqref="B129:B136">
    <cfRule type="duplicateValues" dxfId="56" priority="26"/>
  </conditionalFormatting>
  <conditionalFormatting sqref="B120">
    <cfRule type="duplicateValues" dxfId="55" priority="18"/>
  </conditionalFormatting>
  <conditionalFormatting sqref="B120">
    <cfRule type="duplicateValues" dxfId="54" priority="19"/>
  </conditionalFormatting>
  <conditionalFormatting sqref="B153">
    <cfRule type="duplicateValues" dxfId="53" priority="16"/>
  </conditionalFormatting>
  <conditionalFormatting sqref="B153">
    <cfRule type="duplicateValues" dxfId="52" priority="17"/>
  </conditionalFormatting>
  <conditionalFormatting sqref="B121:B127 B109:B119">
    <cfRule type="duplicateValues" dxfId="51" priority="27"/>
  </conditionalFormatting>
  <conditionalFormatting sqref="B234:B294 B296:B297 B299:B300 B302:B305">
    <cfRule type="duplicateValues" dxfId="50" priority="28"/>
  </conditionalFormatting>
  <conditionalFormatting sqref="B188:B225">
    <cfRule type="duplicateValues" dxfId="49" priority="29"/>
  </conditionalFormatting>
  <conditionalFormatting sqref="B121:B152 B11:B90 B154:B225 B92:B119 B227:B232">
    <cfRule type="duplicateValues" dxfId="48" priority="30"/>
  </conditionalFormatting>
  <conditionalFormatting sqref="C36:C37">
    <cfRule type="duplicateValues" dxfId="47" priority="14"/>
  </conditionalFormatting>
  <conditionalFormatting sqref="C36:C37">
    <cfRule type="duplicateValues" dxfId="46" priority="15"/>
  </conditionalFormatting>
  <conditionalFormatting sqref="C47">
    <cfRule type="duplicateValues" dxfId="45" priority="12"/>
  </conditionalFormatting>
  <conditionalFormatting sqref="C47">
    <cfRule type="duplicateValues" dxfId="44" priority="13"/>
  </conditionalFormatting>
  <conditionalFormatting sqref="C57">
    <cfRule type="duplicateValues" dxfId="43" priority="10"/>
  </conditionalFormatting>
  <conditionalFormatting sqref="C57">
    <cfRule type="duplicateValues" dxfId="42" priority="11"/>
  </conditionalFormatting>
  <conditionalFormatting sqref="C67">
    <cfRule type="duplicateValues" dxfId="41" priority="8"/>
  </conditionalFormatting>
  <conditionalFormatting sqref="C67">
    <cfRule type="duplicateValues" dxfId="40" priority="9"/>
  </conditionalFormatting>
  <conditionalFormatting sqref="C77">
    <cfRule type="duplicateValues" dxfId="39" priority="6"/>
  </conditionalFormatting>
  <conditionalFormatting sqref="C77">
    <cfRule type="duplicateValues" dxfId="38" priority="7"/>
  </conditionalFormatting>
  <conditionalFormatting sqref="C87">
    <cfRule type="duplicateValues" dxfId="37" priority="4"/>
  </conditionalFormatting>
  <conditionalFormatting sqref="C87">
    <cfRule type="duplicateValues" dxfId="36" priority="5"/>
  </conditionalFormatting>
  <conditionalFormatting sqref="B306:B1048576 B28:B89 B3:B21 B1 B137:B152 B154:B187 B91:B108 B226:B233">
    <cfRule type="duplicateValues" dxfId="35" priority="31"/>
  </conditionalFormatting>
  <conditionalFormatting sqref="B1 B3:B1048576">
    <cfRule type="duplicateValues" dxfId="34" priority="32"/>
  </conditionalFormatting>
  <conditionalFormatting sqref="B295">
    <cfRule type="duplicateValues" dxfId="33" priority="3"/>
  </conditionalFormatting>
  <conditionalFormatting sqref="B298">
    <cfRule type="duplicateValues" dxfId="32" priority="2"/>
  </conditionalFormatting>
  <conditionalFormatting sqref="B301">
    <cfRule type="duplicateValues" dxfId="31" priority="1"/>
  </conditionalFormatting>
  <printOptions horizontalCentered="1"/>
  <pageMargins left="0.59055118110236227" right="0.39370078740157483" top="0.39370078740157483" bottom="0.98425196850393704" header="0.39370078740157483" footer="0.39370078740157483"/>
  <pageSetup paperSize="9" scale="60" fitToHeight="10" orientation="portrait" r:id="rId1"/>
  <headerFooter>
    <oddFooter>&amp;C&amp;P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E5B7C-B130-43A9-98C1-C7E2087B13C1}">
  <sheetPr>
    <tabColor rgb="FFFF0000"/>
    <pageSetUpPr fitToPage="1"/>
  </sheetPr>
  <dimension ref="B1:W390"/>
  <sheetViews>
    <sheetView showGridLines="0" tabSelected="1" topLeftCell="A4" zoomScaleNormal="100" zoomScaleSheetLayoutView="100" workbookViewId="0">
      <pane ySplit="3" topLeftCell="A241" activePane="bottomLeft" state="frozen"/>
      <selection activeCell="A4" sqref="A4"/>
      <selection pane="bottomLeft" activeCell="A224" sqref="A224:XFD224"/>
    </sheetView>
  </sheetViews>
  <sheetFormatPr baseColWidth="10" defaultColWidth="8.81640625" defaultRowHeight="16" thickBottom="1" x14ac:dyDescent="0.4"/>
  <cols>
    <col min="1" max="1" width="2.08984375" style="1" customWidth="1"/>
    <col min="2" max="2" width="16.26953125" style="11" customWidth="1"/>
    <col min="3" max="3" width="60.7265625" style="6" customWidth="1"/>
    <col min="4" max="4" width="8.453125" style="3" hidden="1" customWidth="1"/>
    <col min="5" max="5" width="16.54296875" style="7" customWidth="1"/>
    <col min="6" max="6" width="15.26953125" style="7" customWidth="1"/>
    <col min="7" max="7" width="19.81640625" style="7" bestFit="1" customWidth="1"/>
    <col min="8" max="8" width="23.26953125" style="1" hidden="1" customWidth="1"/>
    <col min="9" max="9" width="4.08984375" style="1" customWidth="1"/>
    <col min="10" max="10" width="19.7265625" style="187" hidden="1" customWidth="1"/>
    <col min="11" max="11" width="17.26953125" style="187" hidden="1" customWidth="1"/>
    <col min="12" max="12" width="15.7265625" style="187" hidden="1" customWidth="1"/>
    <col min="13" max="15" width="0" style="187" hidden="1" customWidth="1"/>
    <col min="16" max="16" width="17.453125" style="186" customWidth="1"/>
    <col min="17" max="17" width="14.26953125" style="3" bestFit="1" customWidth="1"/>
    <col min="18" max="18" width="18.7265625" style="3" customWidth="1"/>
    <col min="19" max="19" width="21.453125" style="3" customWidth="1"/>
    <col min="20" max="20" width="32.453125" style="3" hidden="1" customWidth="1"/>
    <col min="21" max="21" width="3.453125" style="1" customWidth="1"/>
    <col min="22" max="22" width="12.1796875" style="1" bestFit="1" customWidth="1"/>
    <col min="23" max="23" width="13.26953125" style="1" bestFit="1" customWidth="1"/>
    <col min="24" max="16384" width="8.81640625" style="1"/>
  </cols>
  <sheetData>
    <row r="1" spans="2:22" ht="15" customHeight="1" x14ac:dyDescent="0.35">
      <c r="B1" s="246" t="str">
        <f>+UPPER(CONCATENATE("Presupuesto - Defensas Ribereñas Río Lacramarca ",[40]Consideraciones!$D$41))</f>
        <v>PRESUPUESTO - DEFENSAS RIBEREÑAS RÍO LACRAMARCA SUB PROYECTO A3</v>
      </c>
      <c r="C1" s="246"/>
      <c r="D1" s="246"/>
      <c r="E1" s="246"/>
      <c r="F1" s="246"/>
      <c r="G1" s="246"/>
      <c r="H1" s="246"/>
      <c r="J1" s="24" t="s">
        <v>507</v>
      </c>
      <c r="K1" s="24"/>
      <c r="L1" s="24"/>
      <c r="M1" s="24"/>
      <c r="N1" s="24"/>
      <c r="O1" s="24"/>
    </row>
    <row r="2" spans="2:22" ht="15" customHeight="1" x14ac:dyDescent="0.35">
      <c r="B2" s="246"/>
      <c r="C2" s="246"/>
      <c r="D2" s="246"/>
      <c r="E2" s="246"/>
      <c r="F2" s="246"/>
      <c r="G2" s="246"/>
      <c r="H2" s="246"/>
      <c r="J2" s="24"/>
      <c r="K2" s="24"/>
      <c r="L2" s="24"/>
      <c r="M2" s="24"/>
      <c r="N2" s="24"/>
      <c r="O2" s="24"/>
    </row>
    <row r="3" spans="2:22" ht="15.5" x14ac:dyDescent="0.35">
      <c r="B3" s="5"/>
      <c r="J3" s="24"/>
      <c r="K3" s="24"/>
      <c r="L3" s="24"/>
      <c r="M3" s="24"/>
      <c r="N3" s="24"/>
      <c r="O3" s="24"/>
    </row>
    <row r="4" spans="2:22" ht="25.5" customHeight="1" thickBot="1" x14ac:dyDescent="0.4">
      <c r="B4" s="8"/>
      <c r="C4" s="10"/>
      <c r="D4" s="9"/>
      <c r="E4" s="9"/>
      <c r="F4" s="9"/>
      <c r="J4" s="24"/>
      <c r="K4" s="24"/>
      <c r="L4" s="24"/>
      <c r="M4" s="24"/>
      <c r="N4" s="24"/>
      <c r="O4" s="24"/>
      <c r="Q4" s="186"/>
      <c r="R4" s="186"/>
      <c r="S4" s="186"/>
      <c r="T4" s="186"/>
    </row>
    <row r="5" spans="2:22" ht="32.25" customHeight="1" thickBot="1" x14ac:dyDescent="0.4">
      <c r="J5" s="24"/>
      <c r="K5" s="24"/>
      <c r="L5" s="24"/>
      <c r="M5" s="24"/>
      <c r="N5" s="24"/>
      <c r="O5" s="24"/>
      <c r="P5" s="262" t="s">
        <v>514</v>
      </c>
      <c r="Q5" s="263"/>
      <c r="R5" s="264"/>
      <c r="S5" s="186"/>
      <c r="T5" s="186"/>
    </row>
    <row r="6" spans="2:22" ht="31.5" thickBot="1" x14ac:dyDescent="0.4">
      <c r="B6" s="12" t="s">
        <v>4</v>
      </c>
      <c r="C6" s="12" t="s">
        <v>5</v>
      </c>
      <c r="D6" s="12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J6" s="24"/>
      <c r="K6" s="24"/>
      <c r="L6" s="24"/>
      <c r="M6" s="24"/>
      <c r="N6" s="24"/>
      <c r="O6" s="24"/>
      <c r="P6" s="193" t="s">
        <v>517</v>
      </c>
      <c r="Q6" s="194" t="s">
        <v>515</v>
      </c>
      <c r="R6" s="195" t="s">
        <v>516</v>
      </c>
      <c r="S6" s="210" t="s">
        <v>519</v>
      </c>
      <c r="T6" s="210" t="s">
        <v>518</v>
      </c>
    </row>
    <row r="7" spans="2:22" ht="15.5" x14ac:dyDescent="0.35">
      <c r="B7" s="14" t="s">
        <v>11</v>
      </c>
      <c r="C7" s="15" t="s">
        <v>12</v>
      </c>
      <c r="D7" s="16"/>
      <c r="E7" s="17"/>
      <c r="F7" s="17"/>
      <c r="G7" s="17"/>
      <c r="H7" s="18"/>
      <c r="J7" s="24"/>
      <c r="K7" s="24"/>
      <c r="L7" s="24"/>
      <c r="M7" s="24"/>
      <c r="N7" s="24"/>
      <c r="O7" s="24"/>
      <c r="P7" s="196"/>
      <c r="Q7" s="197"/>
      <c r="R7" s="211"/>
      <c r="S7" s="47"/>
      <c r="T7" s="47"/>
    </row>
    <row r="8" spans="2:22" s="24" customFormat="1" ht="15.5" x14ac:dyDescent="0.35">
      <c r="B8" s="19" t="s">
        <v>13</v>
      </c>
      <c r="C8" s="20" t="s">
        <v>14</v>
      </c>
      <c r="D8" s="21"/>
      <c r="E8" s="22"/>
      <c r="F8" s="22"/>
      <c r="G8" s="22"/>
      <c r="H8" s="23">
        <f>SUM(G9:G11)</f>
        <v>1232398.4103027033</v>
      </c>
      <c r="J8" s="253" t="s">
        <v>14</v>
      </c>
      <c r="K8" s="254" t="s">
        <v>14</v>
      </c>
      <c r="L8" s="254" t="s">
        <v>14</v>
      </c>
      <c r="M8" s="254" t="s">
        <v>14</v>
      </c>
      <c r="N8" s="254" t="s">
        <v>14</v>
      </c>
      <c r="O8" s="254" t="s">
        <v>14</v>
      </c>
      <c r="P8" s="198"/>
      <c r="Q8" s="199"/>
      <c r="R8" s="212"/>
      <c r="S8" s="21"/>
      <c r="T8" s="21"/>
    </row>
    <row r="9" spans="2:22" ht="15.5" x14ac:dyDescent="0.35">
      <c r="B9" s="25" t="s">
        <v>15</v>
      </c>
      <c r="C9" s="26" t="s">
        <v>16</v>
      </c>
      <c r="D9" s="27" t="s">
        <v>17</v>
      </c>
      <c r="E9" s="28">
        <v>1</v>
      </c>
      <c r="F9" s="28">
        <v>1654.9032542372879</v>
      </c>
      <c r="G9" s="28">
        <f>+F9*E9</f>
        <v>1654.9032542372879</v>
      </c>
      <c r="H9" s="29"/>
      <c r="J9" s="250" t="s">
        <v>16</v>
      </c>
      <c r="K9" s="251" t="s">
        <v>16</v>
      </c>
      <c r="L9" s="251" t="s">
        <v>16</v>
      </c>
      <c r="M9" s="251" t="s">
        <v>16</v>
      </c>
      <c r="N9" s="251" t="s">
        <v>16</v>
      </c>
      <c r="O9" s="251" t="s">
        <v>16</v>
      </c>
      <c r="P9" s="191">
        <v>1</v>
      </c>
      <c r="Q9" s="200">
        <v>1982.86</v>
      </c>
      <c r="R9" s="213">
        <v>1982.86</v>
      </c>
      <c r="S9" s="72">
        <f>R9-G9</f>
        <v>327.95674576271199</v>
      </c>
      <c r="T9" s="72">
        <f t="shared" ref="T9:T40" si="0">Q9-F9</f>
        <v>327.95674576271199</v>
      </c>
      <c r="V9" s="225">
        <f t="shared" ref="V9:V72" si="1">S9/S$259</f>
        <v>8.2549308632036823E-5</v>
      </c>
    </row>
    <row r="10" spans="2:22" s="272" customFormat="1" ht="15.5" x14ac:dyDescent="0.35">
      <c r="B10" s="284" t="s">
        <v>18</v>
      </c>
      <c r="C10" s="223" t="s">
        <v>19</v>
      </c>
      <c r="D10" s="279" t="s">
        <v>20</v>
      </c>
      <c r="E10" s="231">
        <v>1</v>
      </c>
      <c r="F10" s="231">
        <v>356426.34</v>
      </c>
      <c r="G10" s="231">
        <f t="shared" ref="G10:G11" si="2">+F10*E10</f>
        <v>356426.34</v>
      </c>
      <c r="H10" s="286"/>
      <c r="J10" s="273" t="s">
        <v>19</v>
      </c>
      <c r="K10" s="274" t="s">
        <v>19</v>
      </c>
      <c r="L10" s="274" t="s">
        <v>19</v>
      </c>
      <c r="M10" s="274" t="s">
        <v>19</v>
      </c>
      <c r="N10" s="274" t="s">
        <v>19</v>
      </c>
      <c r="O10" s="274" t="s">
        <v>19</v>
      </c>
      <c r="P10" s="228">
        <v>1</v>
      </c>
      <c r="Q10" s="229">
        <v>485813.58</v>
      </c>
      <c r="R10" s="230">
        <v>485813.58</v>
      </c>
      <c r="S10" s="275">
        <f t="shared" ref="S10:S73" si="3">R10-G10</f>
        <v>129387.23999999999</v>
      </c>
      <c r="T10" s="275">
        <f t="shared" si="0"/>
        <v>129387.23999999999</v>
      </c>
      <c r="V10" s="226">
        <f t="shared" si="1"/>
        <v>3.2567792386668473E-2</v>
      </c>
    </row>
    <row r="11" spans="2:22" ht="27.75" customHeight="1" x14ac:dyDescent="0.35">
      <c r="B11" s="36" t="s">
        <v>21</v>
      </c>
      <c r="C11" s="37" t="s">
        <v>22</v>
      </c>
      <c r="D11" s="38" t="s">
        <v>23</v>
      </c>
      <c r="E11" s="39">
        <v>7.166666666666667</v>
      </c>
      <c r="F11" s="40">
        <v>121997.74423932082</v>
      </c>
      <c r="G11" s="40">
        <f t="shared" si="2"/>
        <v>874317.16704846593</v>
      </c>
      <c r="H11" s="41"/>
      <c r="J11" s="250" t="s">
        <v>22</v>
      </c>
      <c r="K11" s="251" t="s">
        <v>22</v>
      </c>
      <c r="L11" s="251" t="s">
        <v>22</v>
      </c>
      <c r="M11" s="251" t="s">
        <v>22</v>
      </c>
      <c r="N11" s="251" t="s">
        <v>22</v>
      </c>
      <c r="O11" s="251" t="s">
        <v>22</v>
      </c>
      <c r="P11" s="191">
        <v>6</v>
      </c>
      <c r="Q11" s="200">
        <v>113397.89</v>
      </c>
      <c r="R11" s="213">
        <v>680387.34</v>
      </c>
      <c r="S11" s="72">
        <f t="shared" si="3"/>
        <v>-193929.82704846596</v>
      </c>
      <c r="T11" s="72">
        <f t="shared" si="0"/>
        <v>-8599.854239320819</v>
      </c>
      <c r="V11" s="225">
        <f t="shared" si="1"/>
        <v>-4.8813672390700689E-2</v>
      </c>
    </row>
    <row r="12" spans="2:22" ht="15.5" x14ac:dyDescent="0.35">
      <c r="B12" s="42" t="s">
        <v>24</v>
      </c>
      <c r="C12" s="20" t="s">
        <v>25</v>
      </c>
      <c r="D12" s="21"/>
      <c r="E12" s="43"/>
      <c r="F12" s="43"/>
      <c r="G12" s="43"/>
      <c r="H12" s="23">
        <f>SUM(G13:G14)</f>
        <v>1017279.2232405299</v>
      </c>
      <c r="J12" s="253" t="s">
        <v>25</v>
      </c>
      <c r="K12" s="254" t="s">
        <v>25</v>
      </c>
      <c r="L12" s="254" t="s">
        <v>25</v>
      </c>
      <c r="M12" s="254" t="s">
        <v>25</v>
      </c>
      <c r="N12" s="254" t="s">
        <v>25</v>
      </c>
      <c r="O12" s="254" t="s">
        <v>25</v>
      </c>
      <c r="P12" s="198"/>
      <c r="Q12" s="199"/>
      <c r="R12" s="212"/>
      <c r="S12" s="72">
        <f t="shared" si="3"/>
        <v>0</v>
      </c>
      <c r="T12" s="72">
        <f t="shared" si="0"/>
        <v>0</v>
      </c>
      <c r="V12" s="225">
        <f t="shared" si="1"/>
        <v>0</v>
      </c>
    </row>
    <row r="13" spans="2:22" s="272" customFormat="1" ht="15.5" x14ac:dyDescent="0.35">
      <c r="B13" s="269" t="s">
        <v>26</v>
      </c>
      <c r="C13" s="222" t="s">
        <v>27</v>
      </c>
      <c r="D13" s="270" t="s">
        <v>20</v>
      </c>
      <c r="E13" s="227">
        <v>1</v>
      </c>
      <c r="F13" s="227">
        <v>565588.07369696954</v>
      </c>
      <c r="G13" s="227">
        <f t="shared" ref="G13:G14" si="4">+F13*E13</f>
        <v>565588.07369696954</v>
      </c>
      <c r="H13" s="271"/>
      <c r="J13" s="273" t="s">
        <v>27</v>
      </c>
      <c r="K13" s="274" t="s">
        <v>27</v>
      </c>
      <c r="L13" s="274" t="s">
        <v>27</v>
      </c>
      <c r="M13" s="274" t="s">
        <v>27</v>
      </c>
      <c r="N13" s="274" t="s">
        <v>27</v>
      </c>
      <c r="O13" s="274" t="s">
        <v>27</v>
      </c>
      <c r="P13" s="228">
        <v>1</v>
      </c>
      <c r="Q13" s="229">
        <v>931078</v>
      </c>
      <c r="R13" s="230">
        <v>931078</v>
      </c>
      <c r="S13" s="275">
        <f t="shared" si="3"/>
        <v>365489.92630303046</v>
      </c>
      <c r="T13" s="275">
        <f t="shared" si="0"/>
        <v>365489.92630303046</v>
      </c>
      <c r="V13" s="226">
        <f t="shared" si="1"/>
        <v>9.1996707242969697E-2</v>
      </c>
    </row>
    <row r="14" spans="2:22" ht="15.5" x14ac:dyDescent="0.35">
      <c r="B14" s="36" t="s">
        <v>28</v>
      </c>
      <c r="C14" s="37" t="s">
        <v>29</v>
      </c>
      <c r="D14" s="38" t="s">
        <v>23</v>
      </c>
      <c r="E14" s="39">
        <v>6.8666666666666663</v>
      </c>
      <c r="F14" s="40">
        <v>65780.264496635005</v>
      </c>
      <c r="G14" s="40">
        <f t="shared" si="4"/>
        <v>451691.14954356034</v>
      </c>
      <c r="H14" s="41"/>
      <c r="J14" s="250" t="s">
        <v>29</v>
      </c>
      <c r="K14" s="251" t="s">
        <v>29</v>
      </c>
      <c r="L14" s="251" t="s">
        <v>29</v>
      </c>
      <c r="M14" s="251" t="s">
        <v>29</v>
      </c>
      <c r="N14" s="251" t="s">
        <v>29</v>
      </c>
      <c r="O14" s="251" t="s">
        <v>29</v>
      </c>
      <c r="P14" s="191">
        <v>6</v>
      </c>
      <c r="Q14" s="200">
        <v>44343.85</v>
      </c>
      <c r="R14" s="213">
        <v>266063.09999999998</v>
      </c>
      <c r="S14" s="72">
        <f t="shared" si="3"/>
        <v>-185628.04954356037</v>
      </c>
      <c r="T14" s="72">
        <f t="shared" si="0"/>
        <v>-21436.414496635007</v>
      </c>
      <c r="V14" s="225">
        <f t="shared" si="1"/>
        <v>-4.6724049285515976E-2</v>
      </c>
    </row>
    <row r="15" spans="2:22" ht="15.5" x14ac:dyDescent="0.35">
      <c r="B15" s="45" t="s">
        <v>30</v>
      </c>
      <c r="C15" s="46" t="s">
        <v>31</v>
      </c>
      <c r="D15" s="47"/>
      <c r="E15" s="48"/>
      <c r="F15" s="43"/>
      <c r="G15" s="43"/>
      <c r="H15" s="23">
        <f>SUM(G16:G27)</f>
        <v>233769.93730357193</v>
      </c>
      <c r="J15" s="253" t="s">
        <v>31</v>
      </c>
      <c r="K15" s="254" t="s">
        <v>31</v>
      </c>
      <c r="L15" s="254" t="s">
        <v>31</v>
      </c>
      <c r="M15" s="254" t="s">
        <v>31</v>
      </c>
      <c r="N15" s="254" t="s">
        <v>31</v>
      </c>
      <c r="O15" s="254" t="s">
        <v>31</v>
      </c>
      <c r="P15" s="198"/>
      <c r="Q15" s="199"/>
      <c r="R15" s="212"/>
      <c r="S15" s="72">
        <f t="shared" si="3"/>
        <v>0</v>
      </c>
      <c r="T15" s="72">
        <f t="shared" si="0"/>
        <v>0</v>
      </c>
      <c r="V15" s="225">
        <f t="shared" si="1"/>
        <v>0</v>
      </c>
    </row>
    <row r="16" spans="2:22" ht="15.5" x14ac:dyDescent="0.35">
      <c r="B16" s="49" t="s">
        <v>32</v>
      </c>
      <c r="C16" s="50" t="s">
        <v>33</v>
      </c>
      <c r="D16" s="47"/>
      <c r="E16" s="43"/>
      <c r="F16" s="22"/>
      <c r="G16" s="22"/>
      <c r="H16" s="23"/>
      <c r="J16" s="259" t="s">
        <v>33</v>
      </c>
      <c r="K16" s="260" t="s">
        <v>33</v>
      </c>
      <c r="L16" s="260" t="s">
        <v>33</v>
      </c>
      <c r="M16" s="260" t="s">
        <v>33</v>
      </c>
      <c r="N16" s="260" t="s">
        <v>33</v>
      </c>
      <c r="O16" s="260" t="s">
        <v>33</v>
      </c>
      <c r="P16" s="201"/>
      <c r="Q16" s="202"/>
      <c r="R16" s="214"/>
      <c r="S16" s="72">
        <f t="shared" si="3"/>
        <v>0</v>
      </c>
      <c r="T16" s="72">
        <f t="shared" si="0"/>
        <v>0</v>
      </c>
      <c r="V16" s="225">
        <f t="shared" si="1"/>
        <v>0</v>
      </c>
    </row>
    <row r="17" spans="2:22" ht="15.5" x14ac:dyDescent="0.35">
      <c r="B17" s="51" t="s">
        <v>34</v>
      </c>
      <c r="C17" s="26" t="s">
        <v>35</v>
      </c>
      <c r="D17" s="27" t="s">
        <v>36</v>
      </c>
      <c r="E17" s="28">
        <v>933</v>
      </c>
      <c r="F17" s="28">
        <v>3.1078259995356392</v>
      </c>
      <c r="G17" s="28">
        <f t="shared" ref="G17:G18" si="5">+F17*E17</f>
        <v>2899.6016575667513</v>
      </c>
      <c r="H17" s="52"/>
      <c r="J17" s="250" t="s">
        <v>35</v>
      </c>
      <c r="K17" s="251" t="s">
        <v>35</v>
      </c>
      <c r="L17" s="251" t="s">
        <v>35</v>
      </c>
      <c r="M17" s="251" t="s">
        <v>35</v>
      </c>
      <c r="N17" s="251" t="s">
        <v>35</v>
      </c>
      <c r="O17" s="251" t="s">
        <v>35</v>
      </c>
      <c r="P17" s="191">
        <v>933</v>
      </c>
      <c r="Q17" s="200">
        <v>1.74</v>
      </c>
      <c r="R17" s="213">
        <v>1623.42</v>
      </c>
      <c r="S17" s="72">
        <f t="shared" si="3"/>
        <v>-1276.1816575667513</v>
      </c>
      <c r="T17" s="72">
        <f t="shared" si="0"/>
        <v>-1.3678259995356392</v>
      </c>
      <c r="V17" s="225">
        <f t="shared" si="1"/>
        <v>-3.212250239769269E-4</v>
      </c>
    </row>
    <row r="18" spans="2:22" ht="15.5" x14ac:dyDescent="0.35">
      <c r="B18" s="53" t="s">
        <v>37</v>
      </c>
      <c r="C18" s="37" t="s">
        <v>38</v>
      </c>
      <c r="D18" s="38" t="s">
        <v>39</v>
      </c>
      <c r="E18" s="40">
        <v>4.6100000000000003</v>
      </c>
      <c r="F18" s="40">
        <v>46907.087351782306</v>
      </c>
      <c r="G18" s="40">
        <f t="shared" si="5"/>
        <v>216241.67269171643</v>
      </c>
      <c r="H18" s="54"/>
      <c r="J18" s="250" t="s">
        <v>38</v>
      </c>
      <c r="K18" s="251" t="s">
        <v>38</v>
      </c>
      <c r="L18" s="251" t="s">
        <v>38</v>
      </c>
      <c r="M18" s="251" t="s">
        <v>38</v>
      </c>
      <c r="N18" s="251" t="s">
        <v>38</v>
      </c>
      <c r="O18" s="251" t="s">
        <v>38</v>
      </c>
      <c r="P18" s="191">
        <v>4.6100000000000003</v>
      </c>
      <c r="Q18" s="200">
        <v>25362.25</v>
      </c>
      <c r="R18" s="213">
        <v>116919.9725</v>
      </c>
      <c r="S18" s="72">
        <f t="shared" si="3"/>
        <v>-99321.700191716431</v>
      </c>
      <c r="T18" s="72">
        <f t="shared" si="0"/>
        <v>-21544.837351782306</v>
      </c>
      <c r="V18" s="225">
        <f t="shared" si="1"/>
        <v>-2.5000058053133767E-2</v>
      </c>
    </row>
    <row r="19" spans="2:22" ht="15.5" x14ac:dyDescent="0.35">
      <c r="B19" s="49" t="s">
        <v>40</v>
      </c>
      <c r="C19" s="50" t="s">
        <v>41</v>
      </c>
      <c r="D19" s="47"/>
      <c r="E19" s="43"/>
      <c r="F19" s="43"/>
      <c r="G19" s="43"/>
      <c r="H19" s="23"/>
      <c r="J19" s="259" t="s">
        <v>41</v>
      </c>
      <c r="K19" s="260" t="s">
        <v>41</v>
      </c>
      <c r="L19" s="260" t="s">
        <v>41</v>
      </c>
      <c r="M19" s="260" t="s">
        <v>41</v>
      </c>
      <c r="N19" s="260" t="s">
        <v>41</v>
      </c>
      <c r="O19" s="260" t="s">
        <v>41</v>
      </c>
      <c r="P19" s="201"/>
      <c r="Q19" s="202"/>
      <c r="R19" s="214"/>
      <c r="S19" s="72">
        <f t="shared" si="3"/>
        <v>0</v>
      </c>
      <c r="T19" s="72">
        <f t="shared" si="0"/>
        <v>0</v>
      </c>
      <c r="V19" s="225">
        <f t="shared" si="1"/>
        <v>0</v>
      </c>
    </row>
    <row r="20" spans="2:22" ht="15.5" x14ac:dyDescent="0.35">
      <c r="B20" s="51" t="s">
        <v>44</v>
      </c>
      <c r="C20" s="26" t="s">
        <v>45</v>
      </c>
      <c r="D20" s="27" t="s">
        <v>46</v>
      </c>
      <c r="E20" s="28">
        <v>5.6</v>
      </c>
      <c r="F20" s="28">
        <v>156.76205911424984</v>
      </c>
      <c r="G20" s="28">
        <f t="shared" ref="G20:G24" si="6">+F20*E20</f>
        <v>877.86753103979902</v>
      </c>
      <c r="H20" s="52"/>
      <c r="J20" s="250" t="s">
        <v>45</v>
      </c>
      <c r="K20" s="251" t="s">
        <v>45</v>
      </c>
      <c r="L20" s="251" t="s">
        <v>45</v>
      </c>
      <c r="M20" s="251" t="s">
        <v>45</v>
      </c>
      <c r="N20" s="251" t="s">
        <v>45</v>
      </c>
      <c r="O20" s="251" t="s">
        <v>45</v>
      </c>
      <c r="P20" s="191">
        <v>5.6</v>
      </c>
      <c r="Q20" s="200">
        <v>162.28</v>
      </c>
      <c r="R20" s="213">
        <v>908.76799999999992</v>
      </c>
      <c r="S20" s="72">
        <f t="shared" si="3"/>
        <v>30.900468960200897</v>
      </c>
      <c r="T20" s="72">
        <f t="shared" si="0"/>
        <v>5.5179408857501642</v>
      </c>
      <c r="V20" s="225">
        <f t="shared" si="1"/>
        <v>7.7778926093988588E-6</v>
      </c>
    </row>
    <row r="21" spans="2:22" ht="15.5" x14ac:dyDescent="0.35">
      <c r="B21" s="55" t="s">
        <v>48</v>
      </c>
      <c r="C21" s="31" t="s">
        <v>49</v>
      </c>
      <c r="D21" s="32" t="s">
        <v>50</v>
      </c>
      <c r="E21" s="34">
        <v>5</v>
      </c>
      <c r="F21" s="34">
        <v>421.50351682360508</v>
      </c>
      <c r="G21" s="34">
        <f t="shared" si="6"/>
        <v>2107.5175841180253</v>
      </c>
      <c r="H21" s="56"/>
      <c r="J21" s="250" t="s">
        <v>49</v>
      </c>
      <c r="K21" s="251" t="s">
        <v>49</v>
      </c>
      <c r="L21" s="251" t="s">
        <v>49</v>
      </c>
      <c r="M21" s="251" t="s">
        <v>49</v>
      </c>
      <c r="N21" s="251" t="s">
        <v>49</v>
      </c>
      <c r="O21" s="251" t="s">
        <v>49</v>
      </c>
      <c r="P21" s="191">
        <v>5</v>
      </c>
      <c r="Q21" s="200">
        <v>819.12</v>
      </c>
      <c r="R21" s="213">
        <v>4095.6</v>
      </c>
      <c r="S21" s="72">
        <f t="shared" si="3"/>
        <v>1988.0824158819746</v>
      </c>
      <c r="T21" s="72">
        <f t="shared" si="0"/>
        <v>397.61648317639492</v>
      </c>
      <c r="V21" s="225">
        <f t="shared" si="1"/>
        <v>5.0041607942197741E-4</v>
      </c>
    </row>
    <row r="22" spans="2:22" ht="27" customHeight="1" x14ac:dyDescent="0.35">
      <c r="B22" s="55" t="s">
        <v>52</v>
      </c>
      <c r="C22" s="31" t="s">
        <v>53</v>
      </c>
      <c r="D22" s="32" t="s">
        <v>50</v>
      </c>
      <c r="E22" s="34">
        <v>5</v>
      </c>
      <c r="F22" s="34">
        <v>740.82540164549653</v>
      </c>
      <c r="G22" s="34">
        <f t="shared" si="6"/>
        <v>3704.1270082274827</v>
      </c>
      <c r="H22" s="56"/>
      <c r="J22" s="250" t="s">
        <v>53</v>
      </c>
      <c r="K22" s="251" t="s">
        <v>53</v>
      </c>
      <c r="L22" s="251" t="s">
        <v>53</v>
      </c>
      <c r="M22" s="251" t="s">
        <v>53</v>
      </c>
      <c r="N22" s="251" t="s">
        <v>53</v>
      </c>
      <c r="O22" s="251" t="s">
        <v>53</v>
      </c>
      <c r="P22" s="191">
        <v>5</v>
      </c>
      <c r="Q22" s="200">
        <v>1793.54</v>
      </c>
      <c r="R22" s="213">
        <v>8967.7000000000007</v>
      </c>
      <c r="S22" s="72">
        <f t="shared" si="3"/>
        <v>5263.5729917725184</v>
      </c>
      <c r="T22" s="72">
        <f t="shared" si="0"/>
        <v>1052.7145983545033</v>
      </c>
      <c r="V22" s="225">
        <f t="shared" si="1"/>
        <v>1.3248829823414028E-3</v>
      </c>
    </row>
    <row r="23" spans="2:22" ht="31" x14ac:dyDescent="0.35">
      <c r="B23" s="55" t="s">
        <v>55</v>
      </c>
      <c r="C23" s="31" t="s">
        <v>56</v>
      </c>
      <c r="D23" s="32" t="s">
        <v>17</v>
      </c>
      <c r="E23" s="34">
        <v>7</v>
      </c>
      <c r="F23" s="34">
        <v>430.50865968567109</v>
      </c>
      <c r="G23" s="34">
        <f t="shared" si="6"/>
        <v>3013.5606177996979</v>
      </c>
      <c r="H23" s="56"/>
      <c r="J23" s="250" t="s">
        <v>56</v>
      </c>
      <c r="K23" s="251" t="s">
        <v>56</v>
      </c>
      <c r="L23" s="251" t="s">
        <v>56</v>
      </c>
      <c r="M23" s="251" t="s">
        <v>56</v>
      </c>
      <c r="N23" s="251" t="s">
        <v>56</v>
      </c>
      <c r="O23" s="251" t="s">
        <v>56</v>
      </c>
      <c r="P23" s="191">
        <v>7</v>
      </c>
      <c r="Q23" s="200">
        <v>1152.3</v>
      </c>
      <c r="R23" s="213">
        <v>8066.0999999999995</v>
      </c>
      <c r="S23" s="72">
        <f t="shared" si="3"/>
        <v>5052.5393822003016</v>
      </c>
      <c r="T23" s="72">
        <f t="shared" si="0"/>
        <v>721.79134031432886</v>
      </c>
      <c r="V23" s="225">
        <f t="shared" si="1"/>
        <v>1.2717641525158557E-3</v>
      </c>
    </row>
    <row r="24" spans="2:22" ht="31" x14ac:dyDescent="0.35">
      <c r="B24" s="53" t="s">
        <v>57</v>
      </c>
      <c r="C24" s="37" t="s">
        <v>58</v>
      </c>
      <c r="D24" s="38" t="s">
        <v>17</v>
      </c>
      <c r="E24" s="40">
        <v>5</v>
      </c>
      <c r="F24" s="40">
        <v>505.00627494632886</v>
      </c>
      <c r="G24" s="40">
        <f t="shared" si="6"/>
        <v>2525.0313747316441</v>
      </c>
      <c r="H24" s="54"/>
      <c r="J24" s="250" t="s">
        <v>58</v>
      </c>
      <c r="K24" s="251" t="s">
        <v>58</v>
      </c>
      <c r="L24" s="251" t="s">
        <v>58</v>
      </c>
      <c r="M24" s="251" t="s">
        <v>58</v>
      </c>
      <c r="N24" s="251" t="s">
        <v>58</v>
      </c>
      <c r="O24" s="251" t="s">
        <v>58</v>
      </c>
      <c r="P24" s="191">
        <v>5</v>
      </c>
      <c r="Q24" s="200">
        <v>1445.48</v>
      </c>
      <c r="R24" s="213">
        <v>7227.4</v>
      </c>
      <c r="S24" s="72">
        <f t="shared" si="3"/>
        <v>4702.3686252683556</v>
      </c>
      <c r="T24" s="72">
        <f t="shared" si="0"/>
        <v>940.47372505367116</v>
      </c>
      <c r="V24" s="225">
        <f t="shared" si="1"/>
        <v>1.1836234014522874E-3</v>
      </c>
    </row>
    <row r="25" spans="2:22" ht="15.5" x14ac:dyDescent="0.35">
      <c r="B25" s="49" t="s">
        <v>59</v>
      </c>
      <c r="C25" s="50" t="s">
        <v>60</v>
      </c>
      <c r="D25" s="47"/>
      <c r="E25" s="43"/>
      <c r="F25" s="43"/>
      <c r="G25" s="43"/>
      <c r="H25" s="23"/>
      <c r="J25" s="259" t="s">
        <v>60</v>
      </c>
      <c r="K25" s="260" t="s">
        <v>60</v>
      </c>
      <c r="L25" s="260" t="s">
        <v>60</v>
      </c>
      <c r="M25" s="260" t="s">
        <v>60</v>
      </c>
      <c r="N25" s="260" t="s">
        <v>60</v>
      </c>
      <c r="O25" s="260" t="s">
        <v>60</v>
      </c>
      <c r="P25" s="201"/>
      <c r="Q25" s="202"/>
      <c r="R25" s="214"/>
      <c r="S25" s="72">
        <f t="shared" si="3"/>
        <v>0</v>
      </c>
      <c r="T25" s="72">
        <f t="shared" si="0"/>
        <v>0</v>
      </c>
      <c r="V25" s="225">
        <f t="shared" si="1"/>
        <v>0</v>
      </c>
    </row>
    <row r="26" spans="2:22" ht="15.5" x14ac:dyDescent="0.35">
      <c r="B26" s="51" t="s">
        <v>61</v>
      </c>
      <c r="C26" s="26" t="s">
        <v>62</v>
      </c>
      <c r="D26" s="27" t="s">
        <v>46</v>
      </c>
      <c r="E26" s="28">
        <v>3.0164</v>
      </c>
      <c r="F26" s="28">
        <v>298.48547236660278</v>
      </c>
      <c r="G26" s="28">
        <f t="shared" ref="G26:G27" si="7">+F26*E26</f>
        <v>900.35157884662055</v>
      </c>
      <c r="H26" s="52"/>
      <c r="J26" s="250" t="s">
        <v>62</v>
      </c>
      <c r="K26" s="251" t="s">
        <v>62</v>
      </c>
      <c r="L26" s="251" t="s">
        <v>62</v>
      </c>
      <c r="M26" s="251" t="s">
        <v>62</v>
      </c>
      <c r="N26" s="251" t="s">
        <v>62</v>
      </c>
      <c r="O26" s="251" t="s">
        <v>62</v>
      </c>
      <c r="P26" s="191">
        <v>3.0164</v>
      </c>
      <c r="Q26" s="200">
        <v>579.08000000000004</v>
      </c>
      <c r="R26" s="213">
        <v>1746.7369120000001</v>
      </c>
      <c r="S26" s="72">
        <f t="shared" si="3"/>
        <v>846.38533315337952</v>
      </c>
      <c r="T26" s="72">
        <f t="shared" si="0"/>
        <v>280.59452763339726</v>
      </c>
      <c r="V26" s="225">
        <f t="shared" si="1"/>
        <v>2.1304188735504751E-4</v>
      </c>
    </row>
    <row r="27" spans="2:22" ht="15.5" x14ac:dyDescent="0.35">
      <c r="B27" s="53" t="s">
        <v>63</v>
      </c>
      <c r="C27" s="37" t="s">
        <v>64</v>
      </c>
      <c r="D27" s="38" t="s">
        <v>36</v>
      </c>
      <c r="E27" s="40">
        <v>21.176000000000002</v>
      </c>
      <c r="F27" s="40">
        <v>70.844694915254237</v>
      </c>
      <c r="G27" s="40">
        <f t="shared" si="7"/>
        <v>1500.207259525424</v>
      </c>
      <c r="H27" s="54"/>
      <c r="J27" s="250" t="s">
        <v>64</v>
      </c>
      <c r="K27" s="251" t="s">
        <v>64</v>
      </c>
      <c r="L27" s="251" t="s">
        <v>64</v>
      </c>
      <c r="M27" s="251" t="s">
        <v>64</v>
      </c>
      <c r="N27" s="251" t="s">
        <v>64</v>
      </c>
      <c r="O27" s="251" t="s">
        <v>64</v>
      </c>
      <c r="P27" s="191">
        <v>21.176000000000002</v>
      </c>
      <c r="Q27" s="200">
        <v>85.45</v>
      </c>
      <c r="R27" s="213">
        <v>1809.4892000000002</v>
      </c>
      <c r="S27" s="72">
        <f t="shared" si="3"/>
        <v>309.28194047457623</v>
      </c>
      <c r="T27" s="72">
        <f t="shared" si="0"/>
        <v>14.605305084745765</v>
      </c>
      <c r="V27" s="225">
        <f t="shared" si="1"/>
        <v>7.7848712333008704E-5</v>
      </c>
    </row>
    <row r="28" spans="2:22" ht="15.5" x14ac:dyDescent="0.35">
      <c r="B28" s="45" t="s">
        <v>65</v>
      </c>
      <c r="C28" s="46" t="s">
        <v>66</v>
      </c>
      <c r="D28" s="47"/>
      <c r="E28" s="43"/>
      <c r="F28" s="43"/>
      <c r="G28" s="43"/>
      <c r="H28" s="23">
        <f>SUM(G29:G32)</f>
        <v>1516458.679212993</v>
      </c>
      <c r="J28" s="253" t="s">
        <v>66</v>
      </c>
      <c r="K28" s="254" t="s">
        <v>66</v>
      </c>
      <c r="L28" s="254" t="s">
        <v>66</v>
      </c>
      <c r="M28" s="254" t="s">
        <v>66</v>
      </c>
      <c r="N28" s="254" t="s">
        <v>66</v>
      </c>
      <c r="O28" s="254" t="s">
        <v>66</v>
      </c>
      <c r="P28" s="198"/>
      <c r="Q28" s="199"/>
      <c r="R28" s="212"/>
      <c r="S28" s="72">
        <f t="shared" si="3"/>
        <v>0</v>
      </c>
      <c r="T28" s="72">
        <f t="shared" si="0"/>
        <v>0</v>
      </c>
      <c r="V28" s="225">
        <f t="shared" si="1"/>
        <v>0</v>
      </c>
    </row>
    <row r="29" spans="2:22" s="272" customFormat="1" ht="15.5" x14ac:dyDescent="0.35">
      <c r="B29" s="276" t="s">
        <v>67</v>
      </c>
      <c r="C29" s="222" t="s">
        <v>68</v>
      </c>
      <c r="D29" s="270" t="s">
        <v>36</v>
      </c>
      <c r="E29" s="227">
        <v>304613</v>
      </c>
      <c r="F29" s="227">
        <v>0.8931672552416825</v>
      </c>
      <c r="G29" s="227">
        <f t="shared" ref="G29:G32" si="8">+F29*E29</f>
        <v>272070.35712093464</v>
      </c>
      <c r="H29" s="277"/>
      <c r="J29" s="273" t="s">
        <v>68</v>
      </c>
      <c r="K29" s="274" t="s">
        <v>68</v>
      </c>
      <c r="L29" s="274" t="s">
        <v>68</v>
      </c>
      <c r="M29" s="274" t="s">
        <v>68</v>
      </c>
      <c r="N29" s="274" t="s">
        <v>68</v>
      </c>
      <c r="O29" s="274" t="s">
        <v>68</v>
      </c>
      <c r="P29" s="228">
        <v>304613</v>
      </c>
      <c r="Q29" s="229">
        <v>4.01</v>
      </c>
      <c r="R29" s="230">
        <v>1221498.1299999999</v>
      </c>
      <c r="S29" s="275">
        <f t="shared" si="3"/>
        <v>949427.77287906525</v>
      </c>
      <c r="T29" s="275">
        <f t="shared" si="0"/>
        <v>3.1168327447583173</v>
      </c>
      <c r="V29" s="226">
        <f t="shared" si="1"/>
        <v>0.23897848499792118</v>
      </c>
    </row>
    <row r="30" spans="2:22" ht="31" x14ac:dyDescent="0.35">
      <c r="B30" s="55" t="s">
        <v>69</v>
      </c>
      <c r="C30" s="31" t="s">
        <v>70</v>
      </c>
      <c r="D30" s="32" t="s">
        <v>46</v>
      </c>
      <c r="E30" s="34">
        <v>116188.11144999997</v>
      </c>
      <c r="F30" s="34">
        <v>6.818323454463278</v>
      </c>
      <c r="G30" s="34">
        <f t="shared" si="8"/>
        <v>792208.12542932818</v>
      </c>
      <c r="H30" s="56"/>
      <c r="J30" s="250" t="s">
        <v>70</v>
      </c>
      <c r="K30" s="251" t="s">
        <v>70</v>
      </c>
      <c r="L30" s="251" t="s">
        <v>70</v>
      </c>
      <c r="M30" s="251" t="s">
        <v>70</v>
      </c>
      <c r="N30" s="251" t="s">
        <v>70</v>
      </c>
      <c r="O30" s="251" t="s">
        <v>70</v>
      </c>
      <c r="P30" s="191">
        <v>116188.11144999997</v>
      </c>
      <c r="Q30" s="200">
        <v>4.87</v>
      </c>
      <c r="R30" s="213">
        <v>565836.10276149982</v>
      </c>
      <c r="S30" s="72">
        <f t="shared" si="3"/>
        <v>-226372.02266782837</v>
      </c>
      <c r="T30" s="72">
        <f t="shared" si="0"/>
        <v>-1.9483234544632779</v>
      </c>
      <c r="V30" s="225">
        <f t="shared" si="1"/>
        <v>-5.6979629802722774E-2</v>
      </c>
    </row>
    <row r="31" spans="2:22" s="272" customFormat="1" ht="15.5" x14ac:dyDescent="0.35">
      <c r="B31" s="278" t="s">
        <v>71</v>
      </c>
      <c r="C31" s="223" t="s">
        <v>72</v>
      </c>
      <c r="D31" s="279" t="s">
        <v>46</v>
      </c>
      <c r="E31" s="231">
        <v>57167</v>
      </c>
      <c r="F31" s="231">
        <v>4.4621504095417457</v>
      </c>
      <c r="G31" s="231">
        <f t="shared" si="8"/>
        <v>255087.75246227297</v>
      </c>
      <c r="H31" s="280"/>
      <c r="J31" s="273" t="s">
        <v>72</v>
      </c>
      <c r="K31" s="274" t="s">
        <v>72</v>
      </c>
      <c r="L31" s="274" t="s">
        <v>72</v>
      </c>
      <c r="M31" s="274" t="s">
        <v>72</v>
      </c>
      <c r="N31" s="274" t="s">
        <v>72</v>
      </c>
      <c r="O31" s="274" t="s">
        <v>72</v>
      </c>
      <c r="P31" s="228">
        <v>57167</v>
      </c>
      <c r="Q31" s="229">
        <v>7.56</v>
      </c>
      <c r="R31" s="230">
        <v>432182.51999999996</v>
      </c>
      <c r="S31" s="275">
        <f t="shared" si="3"/>
        <v>177094.76753772699</v>
      </c>
      <c r="T31" s="275">
        <f t="shared" si="0"/>
        <v>3.0978495904582539</v>
      </c>
      <c r="V31" s="226">
        <f t="shared" si="1"/>
        <v>4.4576154665127786E-2</v>
      </c>
    </row>
    <row r="32" spans="2:22" s="272" customFormat="1" ht="15.75" customHeight="1" x14ac:dyDescent="0.35">
      <c r="B32" s="281" t="s">
        <v>73</v>
      </c>
      <c r="C32" s="224" t="s">
        <v>74</v>
      </c>
      <c r="D32" s="282" t="s">
        <v>46</v>
      </c>
      <c r="E32" s="232">
        <v>57377</v>
      </c>
      <c r="F32" s="232">
        <v>3.4350426861016956</v>
      </c>
      <c r="G32" s="232">
        <f t="shared" si="8"/>
        <v>197092.44420045699</v>
      </c>
      <c r="H32" s="283"/>
      <c r="J32" s="273" t="s">
        <v>74</v>
      </c>
      <c r="K32" s="274" t="s">
        <v>74</v>
      </c>
      <c r="L32" s="274" t="s">
        <v>74</v>
      </c>
      <c r="M32" s="274" t="s">
        <v>74</v>
      </c>
      <c r="N32" s="274" t="s">
        <v>74</v>
      </c>
      <c r="O32" s="274" t="s">
        <v>74</v>
      </c>
      <c r="P32" s="228">
        <v>57377</v>
      </c>
      <c r="Q32" s="229">
        <v>5.09</v>
      </c>
      <c r="R32" s="230">
        <v>292048.93</v>
      </c>
      <c r="S32" s="275">
        <f t="shared" si="3"/>
        <v>94956.485799543007</v>
      </c>
      <c r="T32" s="275">
        <f t="shared" si="0"/>
        <v>1.6549573138983042</v>
      </c>
      <c r="V32" s="226">
        <f t="shared" si="1"/>
        <v>2.390129904067163E-2</v>
      </c>
    </row>
    <row r="33" spans="2:22" s="24" customFormat="1" ht="15.5" x14ac:dyDescent="0.35">
      <c r="B33" s="45" t="s">
        <v>75</v>
      </c>
      <c r="C33" s="57" t="s">
        <v>76</v>
      </c>
      <c r="D33" s="58"/>
      <c r="E33" s="59"/>
      <c r="F33" s="59"/>
      <c r="G33" s="59"/>
      <c r="H33" s="23">
        <f>SUM(G35:G83)</f>
        <v>6753762.371428689</v>
      </c>
      <c r="J33" s="253" t="s">
        <v>76</v>
      </c>
      <c r="K33" s="254" t="s">
        <v>76</v>
      </c>
      <c r="L33" s="254" t="s">
        <v>76</v>
      </c>
      <c r="M33" s="254" t="s">
        <v>76</v>
      </c>
      <c r="N33" s="254" t="s">
        <v>76</v>
      </c>
      <c r="O33" s="254" t="s">
        <v>76</v>
      </c>
      <c r="P33" s="198"/>
      <c r="Q33" s="199"/>
      <c r="R33" s="212"/>
      <c r="S33" s="72">
        <f t="shared" si="3"/>
        <v>0</v>
      </c>
      <c r="T33" s="72">
        <f t="shared" si="0"/>
        <v>0</v>
      </c>
      <c r="V33" s="225">
        <f t="shared" si="1"/>
        <v>0</v>
      </c>
    </row>
    <row r="34" spans="2:22" ht="15.5" x14ac:dyDescent="0.35">
      <c r="B34" s="49" t="s">
        <v>77</v>
      </c>
      <c r="C34" s="60" t="s">
        <v>78</v>
      </c>
      <c r="D34" s="58"/>
      <c r="E34" s="48"/>
      <c r="F34" s="48"/>
      <c r="G34" s="48"/>
      <c r="H34" s="61"/>
      <c r="J34" s="259" t="s">
        <v>78</v>
      </c>
      <c r="K34" s="260" t="s">
        <v>78</v>
      </c>
      <c r="L34" s="260" t="s">
        <v>78</v>
      </c>
      <c r="M34" s="260" t="s">
        <v>78</v>
      </c>
      <c r="N34" s="260" t="s">
        <v>78</v>
      </c>
      <c r="O34" s="260" t="s">
        <v>78</v>
      </c>
      <c r="P34" s="201"/>
      <c r="Q34" s="202"/>
      <c r="R34" s="214"/>
      <c r="S34" s="72">
        <f t="shared" si="3"/>
        <v>0</v>
      </c>
      <c r="T34" s="72">
        <f t="shared" si="0"/>
        <v>0</v>
      </c>
      <c r="V34" s="225">
        <f t="shared" si="1"/>
        <v>0</v>
      </c>
    </row>
    <row r="35" spans="2:22" ht="15.5" x14ac:dyDescent="0.35">
      <c r="B35" s="62" t="s">
        <v>79</v>
      </c>
      <c r="C35" s="63" t="s">
        <v>80</v>
      </c>
      <c r="D35" s="64" t="s">
        <v>46</v>
      </c>
      <c r="E35" s="44">
        <v>6167.1740000000009</v>
      </c>
      <c r="F35" s="28">
        <v>6.1578064747501093</v>
      </c>
      <c r="G35" s="28">
        <f t="shared" ref="G35:G43" si="9">+F35*E35</f>
        <v>37976.263988110535</v>
      </c>
      <c r="H35" s="29"/>
      <c r="J35" s="250" t="s">
        <v>80</v>
      </c>
      <c r="K35" s="251" t="s">
        <v>80</v>
      </c>
      <c r="L35" s="251" t="s">
        <v>80</v>
      </c>
      <c r="M35" s="251" t="s">
        <v>80</v>
      </c>
      <c r="N35" s="251" t="s">
        <v>80</v>
      </c>
      <c r="O35" s="251" t="s">
        <v>80</v>
      </c>
      <c r="P35" s="191">
        <v>6167.1740000000009</v>
      </c>
      <c r="Q35" s="200">
        <v>7.22</v>
      </c>
      <c r="R35" s="213">
        <v>44526.996280000007</v>
      </c>
      <c r="S35" s="72">
        <f t="shared" si="3"/>
        <v>6550.7322918894715</v>
      </c>
      <c r="T35" s="72">
        <f t="shared" si="0"/>
        <v>1.0621935252498904</v>
      </c>
      <c r="V35" s="225">
        <f t="shared" si="1"/>
        <v>1.6488711658344461E-3</v>
      </c>
    </row>
    <row r="36" spans="2:22" ht="15.5" x14ac:dyDescent="0.35">
      <c r="B36" s="65" t="s">
        <v>81</v>
      </c>
      <c r="C36" s="66" t="s">
        <v>82</v>
      </c>
      <c r="D36" s="67" t="s">
        <v>46</v>
      </c>
      <c r="E36" s="33">
        <v>2325.0150000000003</v>
      </c>
      <c r="F36" s="34">
        <v>6.3745005850596366</v>
      </c>
      <c r="G36" s="34">
        <f t="shared" si="9"/>
        <v>14820.809477772433</v>
      </c>
      <c r="H36" s="35"/>
      <c r="J36" s="250" t="s">
        <v>82</v>
      </c>
      <c r="K36" s="251" t="s">
        <v>82</v>
      </c>
      <c r="L36" s="251" t="s">
        <v>82</v>
      </c>
      <c r="M36" s="251" t="s">
        <v>82</v>
      </c>
      <c r="N36" s="251" t="s">
        <v>82</v>
      </c>
      <c r="O36" s="251" t="s">
        <v>82</v>
      </c>
      <c r="P36" s="191">
        <v>2325.0150000000003</v>
      </c>
      <c r="Q36" s="200">
        <v>12.4</v>
      </c>
      <c r="R36" s="213">
        <v>28830.186000000005</v>
      </c>
      <c r="S36" s="72">
        <f t="shared" si="3"/>
        <v>14009.376522227572</v>
      </c>
      <c r="T36" s="72">
        <f t="shared" si="0"/>
        <v>6.0254994149403638</v>
      </c>
      <c r="V36" s="225">
        <f t="shared" si="1"/>
        <v>3.5262709525496891E-3</v>
      </c>
    </row>
    <row r="37" spans="2:22" ht="15.5" x14ac:dyDescent="0.35">
      <c r="B37" s="65" t="s">
        <v>83</v>
      </c>
      <c r="C37" s="66" t="s">
        <v>84</v>
      </c>
      <c r="D37" s="67" t="s">
        <v>36</v>
      </c>
      <c r="E37" s="33">
        <v>11192.096767287247</v>
      </c>
      <c r="F37" s="34">
        <v>1.5186169737099813</v>
      </c>
      <c r="G37" s="34">
        <f t="shared" si="9"/>
        <v>16996.508122207022</v>
      </c>
      <c r="H37" s="35"/>
      <c r="J37" s="250" t="s">
        <v>84</v>
      </c>
      <c r="K37" s="251" t="s">
        <v>84</v>
      </c>
      <c r="L37" s="251" t="s">
        <v>84</v>
      </c>
      <c r="M37" s="251" t="s">
        <v>84</v>
      </c>
      <c r="N37" s="251" t="s">
        <v>84</v>
      </c>
      <c r="O37" s="251" t="s">
        <v>84</v>
      </c>
      <c r="P37" s="191">
        <v>11192.096767287247</v>
      </c>
      <c r="Q37" s="200">
        <v>2.54</v>
      </c>
      <c r="R37" s="213">
        <v>28427.925788909608</v>
      </c>
      <c r="S37" s="72">
        <f t="shared" si="3"/>
        <v>11431.417666702586</v>
      </c>
      <c r="T37" s="72">
        <f t="shared" si="0"/>
        <v>1.0213830262900188</v>
      </c>
      <c r="V37" s="225">
        <f t="shared" si="1"/>
        <v>2.8773783044948173E-3</v>
      </c>
    </row>
    <row r="38" spans="2:22" ht="31" x14ac:dyDescent="0.35">
      <c r="B38" s="65" t="s">
        <v>85</v>
      </c>
      <c r="C38" s="66" t="s">
        <v>86</v>
      </c>
      <c r="D38" s="67" t="s">
        <v>46</v>
      </c>
      <c r="E38" s="33">
        <v>1639.2</v>
      </c>
      <c r="F38" s="34">
        <v>33.936457047175374</v>
      </c>
      <c r="G38" s="34">
        <f t="shared" si="9"/>
        <v>55628.640391729874</v>
      </c>
      <c r="H38" s="35"/>
      <c r="J38" s="250" t="s">
        <v>86</v>
      </c>
      <c r="K38" s="251" t="s">
        <v>86</v>
      </c>
      <c r="L38" s="251" t="s">
        <v>86</v>
      </c>
      <c r="M38" s="251" t="s">
        <v>86</v>
      </c>
      <c r="N38" s="251" t="s">
        <v>86</v>
      </c>
      <c r="O38" s="251" t="s">
        <v>86</v>
      </c>
      <c r="P38" s="191">
        <v>1639.2</v>
      </c>
      <c r="Q38" s="200">
        <v>37.99</v>
      </c>
      <c r="R38" s="213">
        <v>62273.208000000006</v>
      </c>
      <c r="S38" s="72">
        <f t="shared" si="3"/>
        <v>6644.567608270132</v>
      </c>
      <c r="T38" s="72">
        <f t="shared" si="0"/>
        <v>4.0535429528246283</v>
      </c>
      <c r="V38" s="225">
        <f t="shared" si="1"/>
        <v>1.6724902576585139E-3</v>
      </c>
    </row>
    <row r="39" spans="2:22" s="272" customFormat="1" ht="31" x14ac:dyDescent="0.35">
      <c r="B39" s="284" t="s">
        <v>87</v>
      </c>
      <c r="C39" s="223" t="s">
        <v>88</v>
      </c>
      <c r="D39" s="285" t="s">
        <v>46</v>
      </c>
      <c r="E39" s="231">
        <v>999.64280000000053</v>
      </c>
      <c r="F39" s="231">
        <v>35.115591348147987</v>
      </c>
      <c r="G39" s="231">
        <f t="shared" si="9"/>
        <v>35103.048058918444</v>
      </c>
      <c r="H39" s="286"/>
      <c r="J39" s="273" t="s">
        <v>88</v>
      </c>
      <c r="K39" s="274" t="s">
        <v>88</v>
      </c>
      <c r="L39" s="274" t="s">
        <v>88</v>
      </c>
      <c r="M39" s="274" t="s">
        <v>88</v>
      </c>
      <c r="N39" s="274" t="s">
        <v>88</v>
      </c>
      <c r="O39" s="274" t="s">
        <v>88</v>
      </c>
      <c r="P39" s="228">
        <v>999.64280000000053</v>
      </c>
      <c r="Q39" s="229">
        <v>59.33</v>
      </c>
      <c r="R39" s="230">
        <v>59308.80732400003</v>
      </c>
      <c r="S39" s="275">
        <f t="shared" si="3"/>
        <v>24205.759265081586</v>
      </c>
      <c r="T39" s="275">
        <f t="shared" si="0"/>
        <v>24.214408651852011</v>
      </c>
      <c r="V39" s="226">
        <f t="shared" si="1"/>
        <v>6.0927811916140573E-3</v>
      </c>
    </row>
    <row r="40" spans="2:22" ht="15.5" x14ac:dyDescent="0.35">
      <c r="B40" s="65" t="s">
        <v>89</v>
      </c>
      <c r="C40" s="66" t="s">
        <v>90</v>
      </c>
      <c r="D40" s="67" t="s">
        <v>36</v>
      </c>
      <c r="E40" s="33">
        <v>5381.8120399999952</v>
      </c>
      <c r="F40" s="34">
        <v>11.445112</v>
      </c>
      <c r="G40" s="34">
        <f t="shared" si="9"/>
        <v>61595.441560748426</v>
      </c>
      <c r="H40" s="35"/>
      <c r="J40" s="250" t="s">
        <v>90</v>
      </c>
      <c r="K40" s="251" t="s">
        <v>90</v>
      </c>
      <c r="L40" s="251" t="s">
        <v>90</v>
      </c>
      <c r="M40" s="251" t="s">
        <v>90</v>
      </c>
      <c r="N40" s="251" t="s">
        <v>90</v>
      </c>
      <c r="O40" s="251" t="s">
        <v>90</v>
      </c>
      <c r="P40" s="191">
        <v>5381.8120399999952</v>
      </c>
      <c r="Q40" s="200">
        <v>11.68</v>
      </c>
      <c r="R40" s="213">
        <v>62859.564627199943</v>
      </c>
      <c r="S40" s="72">
        <f t="shared" si="3"/>
        <v>1264.1230664515169</v>
      </c>
      <c r="T40" s="72">
        <f t="shared" si="0"/>
        <v>0.23488799999999976</v>
      </c>
      <c r="V40" s="225">
        <f t="shared" si="1"/>
        <v>3.1818978115146223E-4</v>
      </c>
    </row>
    <row r="41" spans="2:22" ht="15.5" x14ac:dyDescent="0.35">
      <c r="B41" s="65" t="s">
        <v>91</v>
      </c>
      <c r="C41" s="188" t="s">
        <v>92</v>
      </c>
      <c r="D41" s="67" t="s">
        <v>46</v>
      </c>
      <c r="E41" s="33">
        <v>2325.0150000000003</v>
      </c>
      <c r="F41" s="34">
        <v>40.530801698520321</v>
      </c>
      <c r="G41" s="34">
        <f t="shared" si="9"/>
        <v>94234.721911085231</v>
      </c>
      <c r="H41" s="35"/>
      <c r="J41" s="250" t="s">
        <v>92</v>
      </c>
      <c r="K41" s="251" t="s">
        <v>92</v>
      </c>
      <c r="L41" s="251" t="s">
        <v>92</v>
      </c>
      <c r="M41" s="251" t="s">
        <v>92</v>
      </c>
      <c r="N41" s="251" t="s">
        <v>92</v>
      </c>
      <c r="O41" s="251" t="s">
        <v>92</v>
      </c>
      <c r="P41" s="191">
        <v>2325.0150000000003</v>
      </c>
      <c r="Q41" s="200">
        <v>21.47</v>
      </c>
      <c r="R41" s="213">
        <v>49918.072050000002</v>
      </c>
      <c r="S41" s="72">
        <f t="shared" si="3"/>
        <v>-44316.649861085229</v>
      </c>
      <c r="T41" s="72">
        <f t="shared" ref="T41:T72" si="10">Q41-F41</f>
        <v>-19.060801698520322</v>
      </c>
      <c r="V41" s="225">
        <f t="shared" si="1"/>
        <v>-1.1154851529010929E-2</v>
      </c>
    </row>
    <row r="42" spans="2:22" ht="31" x14ac:dyDescent="0.35">
      <c r="B42" s="65" t="s">
        <v>93</v>
      </c>
      <c r="C42" s="188" t="s">
        <v>94</v>
      </c>
      <c r="D42" s="67" t="s">
        <v>46</v>
      </c>
      <c r="E42" s="33">
        <v>3493.3657999999978</v>
      </c>
      <c r="F42" s="34">
        <v>45.728189518267428</v>
      </c>
      <c r="G42" s="34">
        <f t="shared" si="9"/>
        <v>159745.29335903379</v>
      </c>
      <c r="H42" s="35"/>
      <c r="J42" s="250" t="s">
        <v>94</v>
      </c>
      <c r="K42" s="251" t="s">
        <v>94</v>
      </c>
      <c r="L42" s="251" t="s">
        <v>94</v>
      </c>
      <c r="M42" s="251" t="s">
        <v>94</v>
      </c>
      <c r="N42" s="251" t="s">
        <v>94</v>
      </c>
      <c r="O42" s="251" t="s">
        <v>94</v>
      </c>
      <c r="P42" s="191">
        <v>3493.3657999999978</v>
      </c>
      <c r="Q42" s="200">
        <v>43.51</v>
      </c>
      <c r="R42" s="213">
        <v>151996.3459579999</v>
      </c>
      <c r="S42" s="72">
        <f t="shared" si="3"/>
        <v>-7748.947401033889</v>
      </c>
      <c r="T42" s="72">
        <f t="shared" si="10"/>
        <v>-2.2181895182674296</v>
      </c>
      <c r="V42" s="225">
        <f t="shared" si="1"/>
        <v>-1.9504713924810976E-3</v>
      </c>
    </row>
    <row r="43" spans="2:22" ht="15.5" x14ac:dyDescent="0.35">
      <c r="B43" s="68" t="s">
        <v>95</v>
      </c>
      <c r="C43" s="69" t="s">
        <v>96</v>
      </c>
      <c r="D43" s="70" t="s">
        <v>36</v>
      </c>
      <c r="E43" s="39">
        <v>2554.0700000000002</v>
      </c>
      <c r="F43" s="40">
        <v>1.5186169737099813</v>
      </c>
      <c r="G43" s="40">
        <f t="shared" si="9"/>
        <v>3878.6540540434521</v>
      </c>
      <c r="H43" s="41"/>
      <c r="J43" s="250" t="s">
        <v>96</v>
      </c>
      <c r="K43" s="251" t="s">
        <v>96</v>
      </c>
      <c r="L43" s="251" t="s">
        <v>96</v>
      </c>
      <c r="M43" s="251" t="s">
        <v>96</v>
      </c>
      <c r="N43" s="251" t="s">
        <v>96</v>
      </c>
      <c r="O43" s="251" t="s">
        <v>96</v>
      </c>
      <c r="P43" s="191">
        <v>2554.0700000000002</v>
      </c>
      <c r="Q43" s="200">
        <v>2.19</v>
      </c>
      <c r="R43" s="213">
        <v>5593.4133000000002</v>
      </c>
      <c r="S43" s="72">
        <f t="shared" si="3"/>
        <v>1714.7592459565481</v>
      </c>
      <c r="T43" s="72">
        <f t="shared" si="10"/>
        <v>0.67138302629001867</v>
      </c>
      <c r="V43" s="225">
        <f t="shared" si="1"/>
        <v>4.3161847424392889E-4</v>
      </c>
    </row>
    <row r="44" spans="2:22" ht="15.5" x14ac:dyDescent="0.35">
      <c r="B44" s="49" t="s">
        <v>97</v>
      </c>
      <c r="C44" s="60" t="s">
        <v>98</v>
      </c>
      <c r="D44" s="58"/>
      <c r="E44" s="48"/>
      <c r="F44" s="48"/>
      <c r="G44" s="48"/>
      <c r="H44" s="61"/>
      <c r="J44" s="259" t="s">
        <v>98</v>
      </c>
      <c r="K44" s="260" t="s">
        <v>98</v>
      </c>
      <c r="L44" s="260" t="s">
        <v>98</v>
      </c>
      <c r="M44" s="260" t="s">
        <v>98</v>
      </c>
      <c r="N44" s="260" t="s">
        <v>98</v>
      </c>
      <c r="O44" s="260" t="s">
        <v>98</v>
      </c>
      <c r="P44" s="201"/>
      <c r="Q44" s="202"/>
      <c r="R44" s="214"/>
      <c r="S44" s="72">
        <f t="shared" si="3"/>
        <v>0</v>
      </c>
      <c r="T44" s="72">
        <f t="shared" si="10"/>
        <v>0</v>
      </c>
      <c r="V44" s="225">
        <f t="shared" si="1"/>
        <v>0</v>
      </c>
    </row>
    <row r="45" spans="2:22" s="272" customFormat="1" ht="15.5" x14ac:dyDescent="0.35">
      <c r="B45" s="269" t="s">
        <v>99</v>
      </c>
      <c r="C45" s="222" t="s">
        <v>80</v>
      </c>
      <c r="D45" s="287" t="s">
        <v>46</v>
      </c>
      <c r="E45" s="227">
        <v>53286.001000000004</v>
      </c>
      <c r="F45" s="227">
        <v>6.1578064747501093</v>
      </c>
      <c r="G45" s="227">
        <f t="shared" ref="G45:G53" si="11">+F45*E45</f>
        <v>328124.8819713408</v>
      </c>
      <c r="H45" s="271"/>
      <c r="J45" s="273" t="s">
        <v>80</v>
      </c>
      <c r="K45" s="274" t="s">
        <v>80</v>
      </c>
      <c r="L45" s="274" t="s">
        <v>80</v>
      </c>
      <c r="M45" s="274" t="s">
        <v>80</v>
      </c>
      <c r="N45" s="274" t="s">
        <v>80</v>
      </c>
      <c r="O45" s="274" t="s">
        <v>80</v>
      </c>
      <c r="P45" s="228">
        <v>53286.001000000004</v>
      </c>
      <c r="Q45" s="229">
        <v>7.22</v>
      </c>
      <c r="R45" s="230">
        <v>384724.92722000001</v>
      </c>
      <c r="S45" s="275">
        <f t="shared" si="3"/>
        <v>56600.045248659211</v>
      </c>
      <c r="T45" s="275">
        <f t="shared" si="10"/>
        <v>1.0621935252498904</v>
      </c>
      <c r="V45" s="226">
        <f t="shared" si="1"/>
        <v>1.4246679369112246E-2</v>
      </c>
    </row>
    <row r="46" spans="2:22" s="272" customFormat="1" ht="15.5" x14ac:dyDescent="0.35">
      <c r="B46" s="284" t="s">
        <v>100</v>
      </c>
      <c r="C46" s="223" t="s">
        <v>82</v>
      </c>
      <c r="D46" s="285" t="s">
        <v>46</v>
      </c>
      <c r="E46" s="231">
        <v>16718.988000000063</v>
      </c>
      <c r="F46" s="231">
        <v>6.3745005850596366</v>
      </c>
      <c r="G46" s="231">
        <f t="shared" si="11"/>
        <v>106575.19878760545</v>
      </c>
      <c r="H46" s="286"/>
      <c r="J46" s="273" t="s">
        <v>82</v>
      </c>
      <c r="K46" s="274" t="s">
        <v>82</v>
      </c>
      <c r="L46" s="274" t="s">
        <v>82</v>
      </c>
      <c r="M46" s="274" t="s">
        <v>82</v>
      </c>
      <c r="N46" s="274" t="s">
        <v>82</v>
      </c>
      <c r="O46" s="274" t="s">
        <v>82</v>
      </c>
      <c r="P46" s="228">
        <v>16718.988000000063</v>
      </c>
      <c r="Q46" s="229">
        <v>12.4</v>
      </c>
      <c r="R46" s="230">
        <v>207315.4512000008</v>
      </c>
      <c r="S46" s="275">
        <f t="shared" si="3"/>
        <v>100740.25241239535</v>
      </c>
      <c r="T46" s="275">
        <f t="shared" si="10"/>
        <v>6.0254994149403638</v>
      </c>
      <c r="V46" s="226">
        <f t="shared" si="1"/>
        <v>2.5357118874685555E-2</v>
      </c>
    </row>
    <row r="47" spans="2:22" s="272" customFormat="1" ht="15.5" x14ac:dyDescent="0.35">
      <c r="B47" s="284" t="s">
        <v>101</v>
      </c>
      <c r="C47" s="223" t="s">
        <v>84</v>
      </c>
      <c r="D47" s="285" t="s">
        <v>36</v>
      </c>
      <c r="E47" s="231">
        <v>69692.956036232717</v>
      </c>
      <c r="F47" s="231">
        <v>1.5186169737099813</v>
      </c>
      <c r="G47" s="231">
        <f t="shared" si="11"/>
        <v>105836.9059846465</v>
      </c>
      <c r="H47" s="286"/>
      <c r="J47" s="273" t="s">
        <v>84</v>
      </c>
      <c r="K47" s="274" t="s">
        <v>84</v>
      </c>
      <c r="L47" s="274" t="s">
        <v>84</v>
      </c>
      <c r="M47" s="274" t="s">
        <v>84</v>
      </c>
      <c r="N47" s="274" t="s">
        <v>84</v>
      </c>
      <c r="O47" s="274" t="s">
        <v>84</v>
      </c>
      <c r="P47" s="228">
        <v>69692.956036232717</v>
      </c>
      <c r="Q47" s="229">
        <v>2.54</v>
      </c>
      <c r="R47" s="230">
        <v>177020.10833203112</v>
      </c>
      <c r="S47" s="275">
        <f t="shared" si="3"/>
        <v>71183.20234738462</v>
      </c>
      <c r="T47" s="275">
        <f t="shared" si="10"/>
        <v>1.0213830262900188</v>
      </c>
      <c r="V47" s="226">
        <f t="shared" si="1"/>
        <v>1.7917375434145087E-2</v>
      </c>
    </row>
    <row r="48" spans="2:22" ht="31" x14ac:dyDescent="0.35">
      <c r="B48" s="65" t="s">
        <v>102</v>
      </c>
      <c r="C48" s="66" t="s">
        <v>86</v>
      </c>
      <c r="D48" s="67" t="s">
        <v>46</v>
      </c>
      <c r="E48" s="33">
        <v>6940.886800000002</v>
      </c>
      <c r="F48" s="34">
        <v>33.936457047175374</v>
      </c>
      <c r="G48" s="34">
        <f t="shared" si="11"/>
        <v>235549.10675750661</v>
      </c>
      <c r="H48" s="35"/>
      <c r="J48" s="250" t="s">
        <v>86</v>
      </c>
      <c r="K48" s="251" t="s">
        <v>86</v>
      </c>
      <c r="L48" s="251" t="s">
        <v>86</v>
      </c>
      <c r="M48" s="251" t="s">
        <v>86</v>
      </c>
      <c r="N48" s="251" t="s">
        <v>86</v>
      </c>
      <c r="O48" s="251" t="s">
        <v>86</v>
      </c>
      <c r="P48" s="191">
        <v>6940.886800000002</v>
      </c>
      <c r="Q48" s="200">
        <v>37.99</v>
      </c>
      <c r="R48" s="213">
        <v>263684.28953200008</v>
      </c>
      <c r="S48" s="72">
        <f t="shared" si="3"/>
        <v>28135.182774493471</v>
      </c>
      <c r="T48" s="72">
        <f t="shared" si="10"/>
        <v>4.0535429528246283</v>
      </c>
      <c r="V48" s="225">
        <f t="shared" si="1"/>
        <v>7.0818481896721391E-3</v>
      </c>
    </row>
    <row r="49" spans="2:22" s="272" customFormat="1" ht="31" x14ac:dyDescent="0.35">
      <c r="B49" s="284" t="s">
        <v>103</v>
      </c>
      <c r="C49" s="223" t="s">
        <v>88</v>
      </c>
      <c r="D49" s="285" t="s">
        <v>46</v>
      </c>
      <c r="E49" s="231">
        <v>5049.9625999999944</v>
      </c>
      <c r="F49" s="231">
        <v>35.115591348147987</v>
      </c>
      <c r="G49" s="231">
        <f t="shared" si="11"/>
        <v>177332.42298503072</v>
      </c>
      <c r="H49" s="286"/>
      <c r="J49" s="273" t="s">
        <v>88</v>
      </c>
      <c r="K49" s="274" t="s">
        <v>88</v>
      </c>
      <c r="L49" s="274" t="s">
        <v>88</v>
      </c>
      <c r="M49" s="274" t="s">
        <v>88</v>
      </c>
      <c r="N49" s="274" t="s">
        <v>88</v>
      </c>
      <c r="O49" s="274" t="s">
        <v>88</v>
      </c>
      <c r="P49" s="228">
        <v>5049.9625999999944</v>
      </c>
      <c r="Q49" s="229">
        <v>59.33</v>
      </c>
      <c r="R49" s="230">
        <v>299614.28105799964</v>
      </c>
      <c r="S49" s="275">
        <f t="shared" si="3"/>
        <v>122281.85807296893</v>
      </c>
      <c r="T49" s="275">
        <f t="shared" si="10"/>
        <v>24.214408651852011</v>
      </c>
      <c r="V49" s="226">
        <f t="shared" si="1"/>
        <v>3.0779311517708491E-2</v>
      </c>
    </row>
    <row r="50" spans="2:22" ht="33.75" customHeight="1" x14ac:dyDescent="0.35">
      <c r="B50" s="65" t="s">
        <v>104</v>
      </c>
      <c r="C50" s="66" t="s">
        <v>90</v>
      </c>
      <c r="D50" s="67" t="s">
        <v>36</v>
      </c>
      <c r="E50" s="33">
        <v>24364.339999999909</v>
      </c>
      <c r="F50" s="34">
        <v>11.445112</v>
      </c>
      <c r="G50" s="34">
        <f t="shared" si="11"/>
        <v>278852.60010607896</v>
      </c>
      <c r="H50" s="35"/>
      <c r="J50" s="250" t="s">
        <v>90</v>
      </c>
      <c r="K50" s="251" t="s">
        <v>90</v>
      </c>
      <c r="L50" s="251" t="s">
        <v>90</v>
      </c>
      <c r="M50" s="251" t="s">
        <v>90</v>
      </c>
      <c r="N50" s="251" t="s">
        <v>90</v>
      </c>
      <c r="O50" s="251" t="s">
        <v>90</v>
      </c>
      <c r="P50" s="191">
        <v>24364.339999999909</v>
      </c>
      <c r="Q50" s="200">
        <v>11.68</v>
      </c>
      <c r="R50" s="213">
        <v>284575.49119999894</v>
      </c>
      <c r="S50" s="72">
        <f t="shared" si="3"/>
        <v>5722.891093919985</v>
      </c>
      <c r="T50" s="72">
        <f t="shared" si="10"/>
        <v>0.23488799999999976</v>
      </c>
      <c r="V50" s="225">
        <f t="shared" si="1"/>
        <v>1.4404969840789564E-3</v>
      </c>
    </row>
    <row r="51" spans="2:22" ht="15.5" x14ac:dyDescent="0.35">
      <c r="B51" s="65" t="s">
        <v>105</v>
      </c>
      <c r="C51" s="188" t="s">
        <v>92</v>
      </c>
      <c r="D51" s="67" t="s">
        <v>46</v>
      </c>
      <c r="E51" s="33">
        <v>16718.988000000063</v>
      </c>
      <c r="F51" s="34">
        <v>40.530801698520321</v>
      </c>
      <c r="G51" s="34">
        <f t="shared" si="11"/>
        <v>677633.98722794338</v>
      </c>
      <c r="H51" s="35"/>
      <c r="J51" s="250" t="s">
        <v>92</v>
      </c>
      <c r="K51" s="251" t="s">
        <v>92</v>
      </c>
      <c r="L51" s="251" t="s">
        <v>92</v>
      </c>
      <c r="M51" s="251" t="s">
        <v>92</v>
      </c>
      <c r="N51" s="251" t="s">
        <v>92</v>
      </c>
      <c r="O51" s="251" t="s">
        <v>92</v>
      </c>
      <c r="P51" s="191">
        <v>16718.988000000063</v>
      </c>
      <c r="Q51" s="200">
        <v>21.47</v>
      </c>
      <c r="R51" s="213">
        <v>358956.67236000131</v>
      </c>
      <c r="S51" s="72">
        <f t="shared" si="3"/>
        <v>-318677.31486794207</v>
      </c>
      <c r="T51" s="72">
        <f t="shared" si="10"/>
        <v>-19.060801698520322</v>
      </c>
      <c r="V51" s="225">
        <f t="shared" si="1"/>
        <v>-8.0213602430657893E-2</v>
      </c>
    </row>
    <row r="52" spans="2:22" ht="31" x14ac:dyDescent="0.35">
      <c r="B52" s="65" t="s">
        <v>106</v>
      </c>
      <c r="C52" s="188" t="s">
        <v>94</v>
      </c>
      <c r="D52" s="67" t="s">
        <v>46</v>
      </c>
      <c r="E52" s="33">
        <v>20023.127999999982</v>
      </c>
      <c r="F52" s="34">
        <v>45.728189518267428</v>
      </c>
      <c r="G52" s="34">
        <f t="shared" si="11"/>
        <v>915621.39193252625</v>
      </c>
      <c r="H52" s="35"/>
      <c r="J52" s="250" t="s">
        <v>94</v>
      </c>
      <c r="K52" s="251" t="s">
        <v>94</v>
      </c>
      <c r="L52" s="251" t="s">
        <v>94</v>
      </c>
      <c r="M52" s="251" t="s">
        <v>94</v>
      </c>
      <c r="N52" s="251" t="s">
        <v>94</v>
      </c>
      <c r="O52" s="251" t="s">
        <v>94</v>
      </c>
      <c r="P52" s="191">
        <v>20023.127999999982</v>
      </c>
      <c r="Q52" s="200">
        <v>43.51</v>
      </c>
      <c r="R52" s="213">
        <v>871206.29927999922</v>
      </c>
      <c r="S52" s="72">
        <f t="shared" si="3"/>
        <v>-44415.092652527033</v>
      </c>
      <c r="T52" s="72">
        <f t="shared" si="10"/>
        <v>-2.2181895182674296</v>
      </c>
      <c r="V52" s="225">
        <f t="shared" si="1"/>
        <v>-1.1179630358775294E-2</v>
      </c>
    </row>
    <row r="53" spans="2:22" ht="15.5" x14ac:dyDescent="0.35">
      <c r="B53" s="68" t="s">
        <v>107</v>
      </c>
      <c r="C53" s="69" t="s">
        <v>96</v>
      </c>
      <c r="D53" s="70" t="s">
        <v>36</v>
      </c>
      <c r="E53" s="39">
        <v>10381.59</v>
      </c>
      <c r="F53" s="40">
        <v>1.5186169737099813</v>
      </c>
      <c r="G53" s="40">
        <f t="shared" si="11"/>
        <v>15765.658788097804</v>
      </c>
      <c r="H53" s="41"/>
      <c r="J53" s="250" t="s">
        <v>96</v>
      </c>
      <c r="K53" s="251" t="s">
        <v>96</v>
      </c>
      <c r="L53" s="251" t="s">
        <v>96</v>
      </c>
      <c r="M53" s="251" t="s">
        <v>96</v>
      </c>
      <c r="N53" s="251" t="s">
        <v>96</v>
      </c>
      <c r="O53" s="251" t="s">
        <v>96</v>
      </c>
      <c r="P53" s="191">
        <v>10381.59</v>
      </c>
      <c r="Q53" s="200">
        <v>2.19</v>
      </c>
      <c r="R53" s="213">
        <v>22735.682099999998</v>
      </c>
      <c r="S53" s="72">
        <f t="shared" si="3"/>
        <v>6970.0233119021941</v>
      </c>
      <c r="T53" s="72">
        <f t="shared" si="10"/>
        <v>0.67138302629001867</v>
      </c>
      <c r="V53" s="225">
        <f t="shared" si="1"/>
        <v>1.7544100341909301E-3</v>
      </c>
    </row>
    <row r="54" spans="2:22" ht="15.5" x14ac:dyDescent="0.35">
      <c r="B54" s="49" t="s">
        <v>108</v>
      </c>
      <c r="C54" s="60" t="s">
        <v>109</v>
      </c>
      <c r="D54" s="58"/>
      <c r="E54" s="48"/>
      <c r="F54" s="48"/>
      <c r="G54" s="48"/>
      <c r="H54" s="61"/>
      <c r="J54" s="259" t="s">
        <v>109</v>
      </c>
      <c r="K54" s="260" t="s">
        <v>109</v>
      </c>
      <c r="L54" s="260" t="s">
        <v>109</v>
      </c>
      <c r="M54" s="260" t="s">
        <v>109</v>
      </c>
      <c r="N54" s="260" t="s">
        <v>109</v>
      </c>
      <c r="O54" s="260" t="s">
        <v>109</v>
      </c>
      <c r="P54" s="201"/>
      <c r="Q54" s="202"/>
      <c r="R54" s="214"/>
      <c r="S54" s="72">
        <f t="shared" si="3"/>
        <v>0</v>
      </c>
      <c r="T54" s="72">
        <f t="shared" si="10"/>
        <v>0</v>
      </c>
      <c r="V54" s="225">
        <f t="shared" si="1"/>
        <v>0</v>
      </c>
    </row>
    <row r="55" spans="2:22" s="272" customFormat="1" ht="15.5" x14ac:dyDescent="0.35">
      <c r="B55" s="269" t="s">
        <v>110</v>
      </c>
      <c r="C55" s="222" t="s">
        <v>80</v>
      </c>
      <c r="D55" s="287" t="s">
        <v>46</v>
      </c>
      <c r="E55" s="227">
        <v>13764.453450000001</v>
      </c>
      <c r="F55" s="227">
        <v>6.1578064747501093</v>
      </c>
      <c r="G55" s="227">
        <f t="shared" ref="G55:G63" si="12">+F55*E55</f>
        <v>84758.840575806491</v>
      </c>
      <c r="H55" s="271"/>
      <c r="J55" s="273" t="s">
        <v>80</v>
      </c>
      <c r="K55" s="274" t="s">
        <v>80</v>
      </c>
      <c r="L55" s="274" t="s">
        <v>80</v>
      </c>
      <c r="M55" s="274" t="s">
        <v>80</v>
      </c>
      <c r="N55" s="274" t="s">
        <v>80</v>
      </c>
      <c r="O55" s="274" t="s">
        <v>80</v>
      </c>
      <c r="P55" s="228">
        <v>13764.453450000001</v>
      </c>
      <c r="Q55" s="229">
        <v>7.22</v>
      </c>
      <c r="R55" s="230">
        <v>99379.353908999998</v>
      </c>
      <c r="S55" s="275">
        <f t="shared" si="3"/>
        <v>14620.513333193507</v>
      </c>
      <c r="T55" s="275">
        <f t="shared" si="10"/>
        <v>1.0621935252498904</v>
      </c>
      <c r="V55" s="291">
        <f t="shared" si="1"/>
        <v>3.6800989249168962E-3</v>
      </c>
    </row>
    <row r="56" spans="2:22" s="272" customFormat="1" ht="15.5" x14ac:dyDescent="0.35">
      <c r="B56" s="284" t="s">
        <v>111</v>
      </c>
      <c r="C56" s="223" t="s">
        <v>82</v>
      </c>
      <c r="D56" s="285" t="s">
        <v>46</v>
      </c>
      <c r="E56" s="231">
        <v>2275.5425</v>
      </c>
      <c r="F56" s="231">
        <v>6.3745005850596366</v>
      </c>
      <c r="G56" s="231">
        <f t="shared" si="12"/>
        <v>14505.446997578068</v>
      </c>
      <c r="H56" s="286"/>
      <c r="J56" s="273" t="s">
        <v>82</v>
      </c>
      <c r="K56" s="274" t="s">
        <v>82</v>
      </c>
      <c r="L56" s="274" t="s">
        <v>82</v>
      </c>
      <c r="M56" s="274" t="s">
        <v>82</v>
      </c>
      <c r="N56" s="274" t="s">
        <v>82</v>
      </c>
      <c r="O56" s="274" t="s">
        <v>82</v>
      </c>
      <c r="P56" s="228">
        <v>2275.5425</v>
      </c>
      <c r="Q56" s="229">
        <v>12.4</v>
      </c>
      <c r="R56" s="230">
        <v>28216.727000000003</v>
      </c>
      <c r="S56" s="275">
        <f t="shared" si="3"/>
        <v>13711.280002421934</v>
      </c>
      <c r="T56" s="275">
        <f t="shared" si="10"/>
        <v>6.0254994149403638</v>
      </c>
      <c r="V56" s="291">
        <f t="shared" si="1"/>
        <v>3.451237699129812E-3</v>
      </c>
    </row>
    <row r="57" spans="2:22" s="272" customFormat="1" ht="15.5" x14ac:dyDescent="0.35">
      <c r="B57" s="284" t="s">
        <v>112</v>
      </c>
      <c r="C57" s="223" t="s">
        <v>84</v>
      </c>
      <c r="D57" s="285" t="s">
        <v>36</v>
      </c>
      <c r="E57" s="231">
        <v>9800.3890628432091</v>
      </c>
      <c r="F57" s="231">
        <v>1.5186169737099813</v>
      </c>
      <c r="G57" s="231">
        <f t="shared" si="12"/>
        <v>14883.037179795354</v>
      </c>
      <c r="H57" s="286"/>
      <c r="J57" s="273" t="s">
        <v>84</v>
      </c>
      <c r="K57" s="274" t="s">
        <v>84</v>
      </c>
      <c r="L57" s="274" t="s">
        <v>84</v>
      </c>
      <c r="M57" s="274" t="s">
        <v>84</v>
      </c>
      <c r="N57" s="274" t="s">
        <v>84</v>
      </c>
      <c r="O57" s="274" t="s">
        <v>84</v>
      </c>
      <c r="P57" s="228">
        <v>9800.3890628432091</v>
      </c>
      <c r="Q57" s="229">
        <v>2.54</v>
      </c>
      <c r="R57" s="230">
        <v>24892.988219621751</v>
      </c>
      <c r="S57" s="275">
        <f t="shared" si="3"/>
        <v>10009.951039826397</v>
      </c>
      <c r="T57" s="275">
        <f t="shared" si="10"/>
        <v>1.0213830262900188</v>
      </c>
      <c r="V57" s="291">
        <f t="shared" si="1"/>
        <v>2.5195839038361307E-3</v>
      </c>
    </row>
    <row r="58" spans="2:22" s="272" customFormat="1" ht="31" x14ac:dyDescent="0.35">
      <c r="B58" s="284" t="s">
        <v>113</v>
      </c>
      <c r="C58" s="223" t="s">
        <v>86</v>
      </c>
      <c r="D58" s="285" t="s">
        <v>46</v>
      </c>
      <c r="E58" s="231">
        <v>2793.1</v>
      </c>
      <c r="F58" s="231">
        <v>33.936457047175374</v>
      </c>
      <c r="G58" s="231">
        <f t="shared" si="12"/>
        <v>94787.918178465537</v>
      </c>
      <c r="H58" s="286"/>
      <c r="J58" s="273" t="s">
        <v>86</v>
      </c>
      <c r="K58" s="274" t="s">
        <v>86</v>
      </c>
      <c r="L58" s="274" t="s">
        <v>86</v>
      </c>
      <c r="M58" s="274" t="s">
        <v>86</v>
      </c>
      <c r="N58" s="274" t="s">
        <v>86</v>
      </c>
      <c r="O58" s="274" t="s">
        <v>86</v>
      </c>
      <c r="P58" s="228">
        <v>2793.1</v>
      </c>
      <c r="Q58" s="229">
        <v>37.99</v>
      </c>
      <c r="R58" s="230">
        <v>106109.86900000001</v>
      </c>
      <c r="S58" s="275">
        <f t="shared" si="3"/>
        <v>11321.950821534469</v>
      </c>
      <c r="T58" s="275">
        <f t="shared" si="10"/>
        <v>4.0535429528246283</v>
      </c>
      <c r="V58" s="291">
        <f t="shared" si="1"/>
        <v>2.8498246331539736E-3</v>
      </c>
    </row>
    <row r="59" spans="2:22" s="272" customFormat="1" ht="31" x14ac:dyDescent="0.35">
      <c r="B59" s="284" t="s">
        <v>114</v>
      </c>
      <c r="C59" s="223" t="s">
        <v>88</v>
      </c>
      <c r="D59" s="285" t="s">
        <v>46</v>
      </c>
      <c r="E59" s="231">
        <v>979.3146000000005</v>
      </c>
      <c r="F59" s="231">
        <v>35.115591348147987</v>
      </c>
      <c r="G59" s="231">
        <f t="shared" si="12"/>
        <v>34389.211294875022</v>
      </c>
      <c r="H59" s="286"/>
      <c r="J59" s="273" t="s">
        <v>88</v>
      </c>
      <c r="K59" s="274" t="s">
        <v>88</v>
      </c>
      <c r="L59" s="274" t="s">
        <v>88</v>
      </c>
      <c r="M59" s="274" t="s">
        <v>88</v>
      </c>
      <c r="N59" s="274" t="s">
        <v>88</v>
      </c>
      <c r="O59" s="274" t="s">
        <v>88</v>
      </c>
      <c r="P59" s="228">
        <v>979.3146000000005</v>
      </c>
      <c r="Q59" s="229">
        <v>59.33</v>
      </c>
      <c r="R59" s="230">
        <v>58102.735218000031</v>
      </c>
      <c r="S59" s="275">
        <f t="shared" si="3"/>
        <v>23713.523923125009</v>
      </c>
      <c r="T59" s="275">
        <f t="shared" si="10"/>
        <v>24.214408651852011</v>
      </c>
      <c r="V59" s="226">
        <f t="shared" si="1"/>
        <v>5.9688816600820252E-3</v>
      </c>
    </row>
    <row r="60" spans="2:22" ht="15.5" x14ac:dyDescent="0.35">
      <c r="B60" s="65" t="s">
        <v>115</v>
      </c>
      <c r="C60" s="66" t="s">
        <v>90</v>
      </c>
      <c r="D60" s="67" t="s">
        <v>36</v>
      </c>
      <c r="E60" s="33">
        <v>5276.5787799999953</v>
      </c>
      <c r="F60" s="34">
        <v>11.445112</v>
      </c>
      <c r="G60" s="34">
        <f t="shared" si="12"/>
        <v>60391.035113923303</v>
      </c>
      <c r="H60" s="35"/>
      <c r="J60" s="250" t="s">
        <v>90</v>
      </c>
      <c r="K60" s="251" t="s">
        <v>90</v>
      </c>
      <c r="L60" s="251" t="s">
        <v>90</v>
      </c>
      <c r="M60" s="251" t="s">
        <v>90</v>
      </c>
      <c r="N60" s="251" t="s">
        <v>90</v>
      </c>
      <c r="O60" s="251" t="s">
        <v>90</v>
      </c>
      <c r="P60" s="191">
        <v>5276.5787799999953</v>
      </c>
      <c r="Q60" s="200">
        <v>11.68</v>
      </c>
      <c r="R60" s="213">
        <v>61630.44015039994</v>
      </c>
      <c r="S60" s="72">
        <f t="shared" si="3"/>
        <v>1239.4050364766372</v>
      </c>
      <c r="T60" s="72">
        <f t="shared" si="10"/>
        <v>0.23488799999999976</v>
      </c>
      <c r="V60" s="225">
        <f t="shared" si="1"/>
        <v>3.1196805736765379E-4</v>
      </c>
    </row>
    <row r="61" spans="2:22" ht="15.5" x14ac:dyDescent="0.35">
      <c r="B61" s="65" t="s">
        <v>116</v>
      </c>
      <c r="C61" s="188" t="s">
        <v>92</v>
      </c>
      <c r="D61" s="67" t="s">
        <v>46</v>
      </c>
      <c r="E61" s="33">
        <v>2275.5425</v>
      </c>
      <c r="F61" s="34">
        <v>40.530801698520321</v>
      </c>
      <c r="G61" s="34">
        <f t="shared" si="12"/>
        <v>92229.561824055185</v>
      </c>
      <c r="H61" s="35"/>
      <c r="J61" s="250" t="s">
        <v>92</v>
      </c>
      <c r="K61" s="251" t="s">
        <v>92</v>
      </c>
      <c r="L61" s="251" t="s">
        <v>92</v>
      </c>
      <c r="M61" s="251" t="s">
        <v>92</v>
      </c>
      <c r="N61" s="251" t="s">
        <v>92</v>
      </c>
      <c r="O61" s="251" t="s">
        <v>92</v>
      </c>
      <c r="P61" s="191">
        <v>2275.5425</v>
      </c>
      <c r="Q61" s="200">
        <v>21.47</v>
      </c>
      <c r="R61" s="213">
        <v>48855.897474999998</v>
      </c>
      <c r="S61" s="72">
        <f t="shared" si="3"/>
        <v>-43373.664349055187</v>
      </c>
      <c r="T61" s="72">
        <f t="shared" si="10"/>
        <v>-19.060801698520322</v>
      </c>
      <c r="V61" s="225">
        <f t="shared" si="1"/>
        <v>-1.091749461205814E-2</v>
      </c>
    </row>
    <row r="62" spans="2:22" ht="31" x14ac:dyDescent="0.35">
      <c r="B62" s="65" t="s">
        <v>117</v>
      </c>
      <c r="C62" s="188" t="s">
        <v>94</v>
      </c>
      <c r="D62" s="67" t="s">
        <v>46</v>
      </c>
      <c r="E62" s="33">
        <v>3426.2630999999983</v>
      </c>
      <c r="F62" s="34">
        <v>45.728189518267428</v>
      </c>
      <c r="G62" s="34">
        <f t="shared" si="12"/>
        <v>156676.80837624639</v>
      </c>
      <c r="H62" s="35"/>
      <c r="J62" s="250" t="s">
        <v>94</v>
      </c>
      <c r="K62" s="251" t="s">
        <v>94</v>
      </c>
      <c r="L62" s="251" t="s">
        <v>94</v>
      </c>
      <c r="M62" s="251" t="s">
        <v>94</v>
      </c>
      <c r="N62" s="251" t="s">
        <v>94</v>
      </c>
      <c r="O62" s="251" t="s">
        <v>94</v>
      </c>
      <c r="P62" s="191">
        <v>3426.2630999999983</v>
      </c>
      <c r="Q62" s="200">
        <v>43.51</v>
      </c>
      <c r="R62" s="213">
        <v>149076.70748099993</v>
      </c>
      <c r="S62" s="72">
        <f t="shared" si="3"/>
        <v>-7600.1008952464617</v>
      </c>
      <c r="T62" s="72">
        <f t="shared" si="10"/>
        <v>-2.2181895182674296</v>
      </c>
      <c r="V62" s="225">
        <f t="shared" si="1"/>
        <v>-1.9130055488788538E-3</v>
      </c>
    </row>
    <row r="63" spans="2:22" ht="15.5" x14ac:dyDescent="0.35">
      <c r="B63" s="68" t="s">
        <v>118</v>
      </c>
      <c r="C63" s="69" t="s">
        <v>96</v>
      </c>
      <c r="D63" s="70" t="s">
        <v>36</v>
      </c>
      <c r="E63" s="39">
        <v>3409.07</v>
      </c>
      <c r="F63" s="40">
        <v>1.5186169737099813</v>
      </c>
      <c r="G63" s="40">
        <f t="shared" si="12"/>
        <v>5177.0715665654861</v>
      </c>
      <c r="H63" s="41"/>
      <c r="J63" s="250" t="s">
        <v>96</v>
      </c>
      <c r="K63" s="251" t="s">
        <v>96</v>
      </c>
      <c r="L63" s="251" t="s">
        <v>96</v>
      </c>
      <c r="M63" s="251" t="s">
        <v>96</v>
      </c>
      <c r="N63" s="251" t="s">
        <v>96</v>
      </c>
      <c r="O63" s="251" t="s">
        <v>96</v>
      </c>
      <c r="P63" s="191">
        <v>3409.07</v>
      </c>
      <c r="Q63" s="200">
        <v>2.19</v>
      </c>
      <c r="R63" s="213">
        <v>7465.8633</v>
      </c>
      <c r="S63" s="72">
        <f t="shared" si="3"/>
        <v>2288.7917334345138</v>
      </c>
      <c r="T63" s="72">
        <f t="shared" si="10"/>
        <v>0.67138302629001867</v>
      </c>
      <c r="V63" s="225">
        <f t="shared" si="1"/>
        <v>5.761069947146126E-4</v>
      </c>
    </row>
    <row r="64" spans="2:22" ht="15.5" x14ac:dyDescent="0.35">
      <c r="B64" s="49" t="s">
        <v>119</v>
      </c>
      <c r="C64" s="60" t="s">
        <v>120</v>
      </c>
      <c r="D64" s="58"/>
      <c r="E64" s="48"/>
      <c r="F64" s="48"/>
      <c r="G64" s="48"/>
      <c r="H64" s="61"/>
      <c r="J64" s="253" t="s">
        <v>120</v>
      </c>
      <c r="K64" s="254" t="s">
        <v>120</v>
      </c>
      <c r="L64" s="254" t="s">
        <v>120</v>
      </c>
      <c r="M64" s="254" t="s">
        <v>120</v>
      </c>
      <c r="N64" s="254" t="s">
        <v>120</v>
      </c>
      <c r="O64" s="254" t="s">
        <v>120</v>
      </c>
      <c r="P64" s="198"/>
      <c r="Q64" s="199"/>
      <c r="R64" s="212"/>
      <c r="S64" s="72">
        <f t="shared" si="3"/>
        <v>0</v>
      </c>
      <c r="T64" s="72">
        <f t="shared" si="10"/>
        <v>0</v>
      </c>
      <c r="V64" s="225">
        <f t="shared" si="1"/>
        <v>0</v>
      </c>
    </row>
    <row r="65" spans="2:22" s="272" customFormat="1" ht="15.5" x14ac:dyDescent="0.35">
      <c r="B65" s="269" t="s">
        <v>121</v>
      </c>
      <c r="C65" s="222" t="s">
        <v>80</v>
      </c>
      <c r="D65" s="287" t="s">
        <v>46</v>
      </c>
      <c r="E65" s="227">
        <v>18781.327399999998</v>
      </c>
      <c r="F65" s="227">
        <v>6.1578064747501093</v>
      </c>
      <c r="G65" s="227">
        <f t="shared" ref="G65:G73" si="13">+F65*E65</f>
        <v>115651.77946812163</v>
      </c>
      <c r="H65" s="271"/>
      <c r="J65" s="273" t="s">
        <v>80</v>
      </c>
      <c r="K65" s="274" t="s">
        <v>80</v>
      </c>
      <c r="L65" s="274" t="s">
        <v>80</v>
      </c>
      <c r="M65" s="274" t="s">
        <v>80</v>
      </c>
      <c r="N65" s="274" t="s">
        <v>80</v>
      </c>
      <c r="O65" s="274" t="s">
        <v>80</v>
      </c>
      <c r="P65" s="228">
        <v>18781.327399999998</v>
      </c>
      <c r="Q65" s="229">
        <v>7.22</v>
      </c>
      <c r="R65" s="230">
        <v>135601.18382799998</v>
      </c>
      <c r="S65" s="275">
        <f t="shared" si="3"/>
        <v>19949.404359878346</v>
      </c>
      <c r="T65" s="275">
        <f t="shared" si="10"/>
        <v>1.0621935252498904</v>
      </c>
      <c r="V65" s="226">
        <f t="shared" si="1"/>
        <v>5.021422973627206E-3</v>
      </c>
    </row>
    <row r="66" spans="2:22" s="272" customFormat="1" ht="15.5" x14ac:dyDescent="0.35">
      <c r="B66" s="284" t="s">
        <v>122</v>
      </c>
      <c r="C66" s="223" t="s">
        <v>82</v>
      </c>
      <c r="D66" s="285" t="s">
        <v>46</v>
      </c>
      <c r="E66" s="231">
        <v>3101.0671999999986</v>
      </c>
      <c r="F66" s="231">
        <v>6.3745005850596366</v>
      </c>
      <c r="G66" s="231">
        <f t="shared" si="13"/>
        <v>19767.75468070924</v>
      </c>
      <c r="H66" s="286"/>
      <c r="J66" s="273" t="s">
        <v>82</v>
      </c>
      <c r="K66" s="274" t="s">
        <v>82</v>
      </c>
      <c r="L66" s="274" t="s">
        <v>82</v>
      </c>
      <c r="M66" s="274" t="s">
        <v>82</v>
      </c>
      <c r="N66" s="274" t="s">
        <v>82</v>
      </c>
      <c r="O66" s="274" t="s">
        <v>82</v>
      </c>
      <c r="P66" s="228">
        <v>3101.0671999999986</v>
      </c>
      <c r="Q66" s="229">
        <v>12.4</v>
      </c>
      <c r="R66" s="230">
        <v>38453.233279999986</v>
      </c>
      <c r="S66" s="275">
        <f t="shared" si="3"/>
        <v>18685.478599290745</v>
      </c>
      <c r="T66" s="275">
        <f t="shared" si="10"/>
        <v>6.0254994149403638</v>
      </c>
      <c r="V66" s="291">
        <f t="shared" si="1"/>
        <v>4.7032828559233344E-3</v>
      </c>
    </row>
    <row r="67" spans="2:22" s="272" customFormat="1" ht="15.5" x14ac:dyDescent="0.35">
      <c r="B67" s="284" t="s">
        <v>123</v>
      </c>
      <c r="C67" s="223" t="s">
        <v>84</v>
      </c>
      <c r="D67" s="285" t="s">
        <v>36</v>
      </c>
      <c r="E67" s="231">
        <v>12204.128886517612</v>
      </c>
      <c r="F67" s="231">
        <v>1.5186169737099813</v>
      </c>
      <c r="G67" s="231">
        <f t="shared" si="13"/>
        <v>18533.397276409938</v>
      </c>
      <c r="H67" s="286"/>
      <c r="J67" s="273" t="s">
        <v>84</v>
      </c>
      <c r="K67" s="274" t="s">
        <v>84</v>
      </c>
      <c r="L67" s="274" t="s">
        <v>84</v>
      </c>
      <c r="M67" s="274" t="s">
        <v>84</v>
      </c>
      <c r="N67" s="274" t="s">
        <v>84</v>
      </c>
      <c r="O67" s="274" t="s">
        <v>84</v>
      </c>
      <c r="P67" s="228">
        <v>12204.128886517612</v>
      </c>
      <c r="Q67" s="229">
        <v>2.54</v>
      </c>
      <c r="R67" s="230">
        <v>30998.487371754734</v>
      </c>
      <c r="S67" s="275">
        <f t="shared" si="3"/>
        <v>12465.090095344796</v>
      </c>
      <c r="T67" s="275">
        <f t="shared" si="10"/>
        <v>1.0213830262900188</v>
      </c>
      <c r="V67" s="291">
        <f t="shared" si="1"/>
        <v>3.1375618361308803E-3</v>
      </c>
    </row>
    <row r="68" spans="2:22" ht="31" x14ac:dyDescent="0.35">
      <c r="B68" s="65" t="s">
        <v>124</v>
      </c>
      <c r="C68" s="66" t="s">
        <v>86</v>
      </c>
      <c r="D68" s="67" t="s">
        <v>46</v>
      </c>
      <c r="E68" s="33">
        <v>578.55879999999991</v>
      </c>
      <c r="F68" s="34">
        <v>33.936457047175374</v>
      </c>
      <c r="G68" s="34">
        <f t="shared" si="13"/>
        <v>19634.235865465325</v>
      </c>
      <c r="H68" s="35"/>
      <c r="J68" s="250" t="s">
        <v>86</v>
      </c>
      <c r="K68" s="251" t="s">
        <v>86</v>
      </c>
      <c r="L68" s="251" t="s">
        <v>86</v>
      </c>
      <c r="M68" s="251" t="s">
        <v>86</v>
      </c>
      <c r="N68" s="251" t="s">
        <v>86</v>
      </c>
      <c r="O68" s="251" t="s">
        <v>86</v>
      </c>
      <c r="P68" s="191">
        <v>578.55879999999991</v>
      </c>
      <c r="Q68" s="200">
        <v>37.99</v>
      </c>
      <c r="R68" s="213">
        <v>21979.448811999999</v>
      </c>
      <c r="S68" s="72">
        <f t="shared" si="3"/>
        <v>2345.2129465346734</v>
      </c>
      <c r="T68" s="72">
        <f t="shared" si="10"/>
        <v>4.0535429528246283</v>
      </c>
      <c r="V68" s="225">
        <f t="shared" si="1"/>
        <v>5.9030866061652047E-4</v>
      </c>
    </row>
    <row r="69" spans="2:22" s="272" customFormat="1" ht="31" x14ac:dyDescent="0.35">
      <c r="B69" s="284" t="s">
        <v>125</v>
      </c>
      <c r="C69" s="223" t="s">
        <v>88</v>
      </c>
      <c r="D69" s="285" t="s">
        <v>46</v>
      </c>
      <c r="E69" s="231">
        <v>1160.9276000000004</v>
      </c>
      <c r="F69" s="231">
        <v>35.115591348147987</v>
      </c>
      <c r="G69" s="231">
        <f t="shared" si="13"/>
        <v>40766.65918638622</v>
      </c>
      <c r="H69" s="286"/>
      <c r="J69" s="273" t="s">
        <v>88</v>
      </c>
      <c r="K69" s="274" t="s">
        <v>88</v>
      </c>
      <c r="L69" s="274" t="s">
        <v>88</v>
      </c>
      <c r="M69" s="274" t="s">
        <v>88</v>
      </c>
      <c r="N69" s="274" t="s">
        <v>88</v>
      </c>
      <c r="O69" s="274" t="s">
        <v>88</v>
      </c>
      <c r="P69" s="228">
        <v>1160.9276000000004</v>
      </c>
      <c r="Q69" s="229">
        <v>59.33</v>
      </c>
      <c r="R69" s="230">
        <v>68877.834508000029</v>
      </c>
      <c r="S69" s="275">
        <f t="shared" si="3"/>
        <v>28111.17532161381</v>
      </c>
      <c r="T69" s="275">
        <f t="shared" si="10"/>
        <v>24.214408651852011</v>
      </c>
      <c r="V69" s="226">
        <f t="shared" si="1"/>
        <v>7.0758053237672969E-3</v>
      </c>
    </row>
    <row r="70" spans="2:22" ht="15.5" x14ac:dyDescent="0.35">
      <c r="B70" s="65" t="s">
        <v>126</v>
      </c>
      <c r="C70" s="66" t="s">
        <v>90</v>
      </c>
      <c r="D70" s="67" t="s">
        <v>36</v>
      </c>
      <c r="E70" s="33">
        <v>4752.0479600000026</v>
      </c>
      <c r="F70" s="34">
        <v>11.445112</v>
      </c>
      <c r="G70" s="34">
        <f t="shared" si="13"/>
        <v>54387.721131571547</v>
      </c>
      <c r="H70" s="35"/>
      <c r="J70" s="250" t="s">
        <v>90</v>
      </c>
      <c r="K70" s="251" t="s">
        <v>90</v>
      </c>
      <c r="L70" s="251" t="s">
        <v>90</v>
      </c>
      <c r="M70" s="251" t="s">
        <v>90</v>
      </c>
      <c r="N70" s="251" t="s">
        <v>90</v>
      </c>
      <c r="O70" s="251" t="s">
        <v>90</v>
      </c>
      <c r="P70" s="191">
        <v>4752.0479600000026</v>
      </c>
      <c r="Q70" s="200">
        <v>11.68</v>
      </c>
      <c r="R70" s="213">
        <v>55503.920172800026</v>
      </c>
      <c r="S70" s="72">
        <f t="shared" si="3"/>
        <v>1116.1990412284795</v>
      </c>
      <c r="T70" s="72">
        <f t="shared" si="10"/>
        <v>0.23488799999999976</v>
      </c>
      <c r="V70" s="225">
        <f t="shared" si="1"/>
        <v>2.8095613320855694E-4</v>
      </c>
    </row>
    <row r="71" spans="2:22" ht="15.5" x14ac:dyDescent="0.35">
      <c r="B71" s="65" t="s">
        <v>127</v>
      </c>
      <c r="C71" s="188" t="s">
        <v>92</v>
      </c>
      <c r="D71" s="67" t="s">
        <v>46</v>
      </c>
      <c r="E71" s="33">
        <v>3101.0671999999986</v>
      </c>
      <c r="F71" s="34">
        <v>40.530801698520321</v>
      </c>
      <c r="G71" s="34">
        <f t="shared" si="13"/>
        <v>125688.7397369856</v>
      </c>
      <c r="H71" s="35"/>
      <c r="J71" s="250" t="s">
        <v>92</v>
      </c>
      <c r="K71" s="251" t="s">
        <v>92</v>
      </c>
      <c r="L71" s="251" t="s">
        <v>92</v>
      </c>
      <c r="M71" s="251" t="s">
        <v>92</v>
      </c>
      <c r="N71" s="251" t="s">
        <v>92</v>
      </c>
      <c r="O71" s="251" t="s">
        <v>92</v>
      </c>
      <c r="P71" s="191">
        <v>3101.0671999999986</v>
      </c>
      <c r="Q71" s="200">
        <v>21.47</v>
      </c>
      <c r="R71" s="213">
        <v>66579.912783999971</v>
      </c>
      <c r="S71" s="72">
        <f t="shared" si="3"/>
        <v>-59108.826952985633</v>
      </c>
      <c r="T71" s="72">
        <f t="shared" si="10"/>
        <v>-19.060801698520322</v>
      </c>
      <c r="V71" s="225">
        <f t="shared" si="1"/>
        <v>-1.4878159580684695E-2</v>
      </c>
    </row>
    <row r="72" spans="2:22" ht="31" x14ac:dyDescent="0.35">
      <c r="B72" s="65" t="s">
        <v>128</v>
      </c>
      <c r="C72" s="188" t="s">
        <v>94</v>
      </c>
      <c r="D72" s="67" t="s">
        <v>46</v>
      </c>
      <c r="E72" s="33">
        <v>3837.2028000000018</v>
      </c>
      <c r="F72" s="34">
        <v>45.728189518267428</v>
      </c>
      <c r="G72" s="34">
        <f t="shared" si="13"/>
        <v>175468.33685842651</v>
      </c>
      <c r="H72" s="35"/>
      <c r="J72" s="250" t="s">
        <v>94</v>
      </c>
      <c r="K72" s="251" t="s">
        <v>94</v>
      </c>
      <c r="L72" s="251" t="s">
        <v>94</v>
      </c>
      <c r="M72" s="251" t="s">
        <v>94</v>
      </c>
      <c r="N72" s="251" t="s">
        <v>94</v>
      </c>
      <c r="O72" s="251" t="s">
        <v>94</v>
      </c>
      <c r="P72" s="191">
        <v>3837.2028000000018</v>
      </c>
      <c r="Q72" s="200">
        <v>43.51</v>
      </c>
      <c r="R72" s="213">
        <v>166956.69382800008</v>
      </c>
      <c r="S72" s="72">
        <f t="shared" si="3"/>
        <v>-8511.6430304264359</v>
      </c>
      <c r="T72" s="72">
        <f t="shared" si="10"/>
        <v>-2.2181895182674296</v>
      </c>
      <c r="V72" s="225">
        <f t="shared" si="1"/>
        <v>-2.1424479190093387E-3</v>
      </c>
    </row>
    <row r="73" spans="2:22" ht="15.5" x14ac:dyDescent="0.35">
      <c r="B73" s="68" t="s">
        <v>129</v>
      </c>
      <c r="C73" s="69" t="s">
        <v>96</v>
      </c>
      <c r="D73" s="70" t="s">
        <v>36</v>
      </c>
      <c r="E73" s="39">
        <v>1415.645</v>
      </c>
      <c r="F73" s="40">
        <v>1.5186169737099813</v>
      </c>
      <c r="G73" s="40">
        <f t="shared" si="13"/>
        <v>2149.8225257476665</v>
      </c>
      <c r="H73" s="41"/>
      <c r="J73" s="250" t="s">
        <v>96</v>
      </c>
      <c r="K73" s="251" t="s">
        <v>96</v>
      </c>
      <c r="L73" s="251" t="s">
        <v>96</v>
      </c>
      <c r="M73" s="251" t="s">
        <v>96</v>
      </c>
      <c r="N73" s="251" t="s">
        <v>96</v>
      </c>
      <c r="O73" s="251" t="s">
        <v>96</v>
      </c>
      <c r="P73" s="191">
        <v>1415.645</v>
      </c>
      <c r="Q73" s="200">
        <v>2.19</v>
      </c>
      <c r="R73" s="213">
        <v>3100.2625499999999</v>
      </c>
      <c r="S73" s="72">
        <f t="shared" si="3"/>
        <v>950.44002425233339</v>
      </c>
      <c r="T73" s="72">
        <f t="shared" ref="T73:T136" si="14">Q73-F73</f>
        <v>0.67138302629001867</v>
      </c>
      <c r="V73" s="225">
        <f t="shared" ref="V73:V136" si="15">S73/S$259</f>
        <v>2.3923327668037549E-4</v>
      </c>
    </row>
    <row r="74" spans="2:22" ht="15.5" x14ac:dyDescent="0.35">
      <c r="B74" s="49" t="s">
        <v>130</v>
      </c>
      <c r="C74" s="60" t="s">
        <v>131</v>
      </c>
      <c r="D74" s="58"/>
      <c r="E74" s="48"/>
      <c r="F74" s="48"/>
      <c r="G74" s="48"/>
      <c r="H74" s="61"/>
      <c r="J74" s="259" t="s">
        <v>131</v>
      </c>
      <c r="K74" s="260" t="s">
        <v>131</v>
      </c>
      <c r="L74" s="260" t="s">
        <v>131</v>
      </c>
      <c r="M74" s="260" t="s">
        <v>131</v>
      </c>
      <c r="N74" s="260" t="s">
        <v>131</v>
      </c>
      <c r="O74" s="260" t="s">
        <v>131</v>
      </c>
      <c r="P74" s="201"/>
      <c r="Q74" s="202"/>
      <c r="R74" s="214"/>
      <c r="S74" s="72">
        <f t="shared" ref="S74:S137" si="16">R74-G74</f>
        <v>0</v>
      </c>
      <c r="T74" s="72">
        <f t="shared" si="14"/>
        <v>0</v>
      </c>
      <c r="V74" s="225">
        <f t="shared" si="15"/>
        <v>0</v>
      </c>
    </row>
    <row r="75" spans="2:22" s="272" customFormat="1" ht="15.5" x14ac:dyDescent="0.35">
      <c r="B75" s="269" t="s">
        <v>132</v>
      </c>
      <c r="C75" s="222" t="s">
        <v>80</v>
      </c>
      <c r="D75" s="287" t="s">
        <v>46</v>
      </c>
      <c r="E75" s="227">
        <v>34520.399999999987</v>
      </c>
      <c r="F75" s="227">
        <v>6.1578064747501093</v>
      </c>
      <c r="G75" s="227">
        <f t="shared" ref="G75:G83" si="17">+F75*E75</f>
        <v>212569.9426309636</v>
      </c>
      <c r="H75" s="271"/>
      <c r="J75" s="273" t="s">
        <v>80</v>
      </c>
      <c r="K75" s="274" t="s">
        <v>80</v>
      </c>
      <c r="L75" s="274" t="s">
        <v>80</v>
      </c>
      <c r="M75" s="274" t="s">
        <v>80</v>
      </c>
      <c r="N75" s="274" t="s">
        <v>80</v>
      </c>
      <c r="O75" s="274" t="s">
        <v>80</v>
      </c>
      <c r="P75" s="228">
        <v>34520.399999999987</v>
      </c>
      <c r="Q75" s="229">
        <v>7.22</v>
      </c>
      <c r="R75" s="230">
        <v>249237.28799999988</v>
      </c>
      <c r="S75" s="275">
        <f t="shared" si="16"/>
        <v>36667.34536903628</v>
      </c>
      <c r="T75" s="275">
        <f t="shared" si="14"/>
        <v>1.0621935252498904</v>
      </c>
      <c r="V75" s="226">
        <f t="shared" si="15"/>
        <v>9.2294610453785356E-3</v>
      </c>
    </row>
    <row r="76" spans="2:22" s="272" customFormat="1" ht="15.5" x14ac:dyDescent="0.35">
      <c r="B76" s="284" t="s">
        <v>133</v>
      </c>
      <c r="C76" s="223" t="s">
        <v>82</v>
      </c>
      <c r="D76" s="285" t="s">
        <v>46</v>
      </c>
      <c r="E76" s="231">
        <v>13780.800000000037</v>
      </c>
      <c r="F76" s="231">
        <v>6.3745005850596366</v>
      </c>
      <c r="G76" s="231">
        <f t="shared" si="17"/>
        <v>87845.717662590076</v>
      </c>
      <c r="H76" s="286"/>
      <c r="J76" s="273" t="s">
        <v>82</v>
      </c>
      <c r="K76" s="274" t="s">
        <v>82</v>
      </c>
      <c r="L76" s="274" t="s">
        <v>82</v>
      </c>
      <c r="M76" s="274" t="s">
        <v>82</v>
      </c>
      <c r="N76" s="274" t="s">
        <v>82</v>
      </c>
      <c r="O76" s="274" t="s">
        <v>82</v>
      </c>
      <c r="P76" s="228">
        <v>13780.800000000037</v>
      </c>
      <c r="Q76" s="229">
        <v>12.4</v>
      </c>
      <c r="R76" s="230">
        <v>170881.92000000048</v>
      </c>
      <c r="S76" s="275">
        <f t="shared" si="16"/>
        <v>83036.202337410403</v>
      </c>
      <c r="T76" s="275">
        <f t="shared" si="14"/>
        <v>6.0254994149403638</v>
      </c>
      <c r="V76" s="226">
        <f t="shared" si="15"/>
        <v>2.0900869346174921E-2</v>
      </c>
    </row>
    <row r="77" spans="2:22" s="272" customFormat="1" ht="15.5" x14ac:dyDescent="0.35">
      <c r="B77" s="284" t="s">
        <v>134</v>
      </c>
      <c r="C77" s="223" t="s">
        <v>84</v>
      </c>
      <c r="D77" s="285" t="s">
        <v>36</v>
      </c>
      <c r="E77" s="231">
        <v>56400.658220388585</v>
      </c>
      <c r="F77" s="231">
        <v>1.8554219906591338</v>
      </c>
      <c r="G77" s="231">
        <f t="shared" si="17"/>
        <v>104647.02154975882</v>
      </c>
      <c r="H77" s="286"/>
      <c r="J77" s="273" t="s">
        <v>84</v>
      </c>
      <c r="K77" s="274" t="s">
        <v>84</v>
      </c>
      <c r="L77" s="274" t="s">
        <v>84</v>
      </c>
      <c r="M77" s="274" t="s">
        <v>84</v>
      </c>
      <c r="N77" s="274" t="s">
        <v>84</v>
      </c>
      <c r="O77" s="274" t="s">
        <v>84</v>
      </c>
      <c r="P77" s="228">
        <v>56400.658220388585</v>
      </c>
      <c r="Q77" s="229">
        <v>2.54</v>
      </c>
      <c r="R77" s="230">
        <v>143257.671879787</v>
      </c>
      <c r="S77" s="275">
        <f t="shared" si="16"/>
        <v>38610.650330028177</v>
      </c>
      <c r="T77" s="275">
        <f t="shared" si="14"/>
        <v>0.68457800934086621</v>
      </c>
      <c r="V77" s="226">
        <f t="shared" si="15"/>
        <v>9.7186062849985086E-3</v>
      </c>
    </row>
    <row r="78" spans="2:22" s="272" customFormat="1" ht="31" x14ac:dyDescent="0.35">
      <c r="B78" s="284" t="s">
        <v>135</v>
      </c>
      <c r="C78" s="223" t="s">
        <v>86</v>
      </c>
      <c r="D78" s="285" t="s">
        <v>46</v>
      </c>
      <c r="E78" s="231">
        <v>5646.1</v>
      </c>
      <c r="F78" s="231">
        <v>33.936457047175374</v>
      </c>
      <c r="G78" s="231">
        <f t="shared" si="17"/>
        <v>191608.6301340569</v>
      </c>
      <c r="H78" s="286"/>
      <c r="J78" s="273" t="s">
        <v>86</v>
      </c>
      <c r="K78" s="274" t="s">
        <v>86</v>
      </c>
      <c r="L78" s="274" t="s">
        <v>86</v>
      </c>
      <c r="M78" s="274" t="s">
        <v>86</v>
      </c>
      <c r="N78" s="274" t="s">
        <v>86</v>
      </c>
      <c r="O78" s="274" t="s">
        <v>86</v>
      </c>
      <c r="P78" s="228">
        <v>5646.1</v>
      </c>
      <c r="Q78" s="229">
        <v>37.99</v>
      </c>
      <c r="R78" s="230">
        <v>214495.33900000004</v>
      </c>
      <c r="S78" s="275">
        <f t="shared" si="16"/>
        <v>22886.708865943132</v>
      </c>
      <c r="T78" s="275">
        <f t="shared" si="14"/>
        <v>4.0535429528246283</v>
      </c>
      <c r="V78" s="226">
        <f t="shared" si="15"/>
        <v>5.760765766084512E-3</v>
      </c>
    </row>
    <row r="79" spans="2:22" s="272" customFormat="1" ht="31" x14ac:dyDescent="0.35">
      <c r="B79" s="284" t="s">
        <v>136</v>
      </c>
      <c r="C79" s="223" t="s">
        <v>88</v>
      </c>
      <c r="D79" s="285" t="s">
        <v>46</v>
      </c>
      <c r="E79" s="231">
        <v>4114.3999999999905</v>
      </c>
      <c r="F79" s="231">
        <v>35.115591348147987</v>
      </c>
      <c r="G79" s="231">
        <f t="shared" si="17"/>
        <v>144479.58904281975</v>
      </c>
      <c r="H79" s="286"/>
      <c r="J79" s="273" t="s">
        <v>88</v>
      </c>
      <c r="K79" s="274" t="s">
        <v>88</v>
      </c>
      <c r="L79" s="274" t="s">
        <v>88</v>
      </c>
      <c r="M79" s="274" t="s">
        <v>88</v>
      </c>
      <c r="N79" s="274" t="s">
        <v>88</v>
      </c>
      <c r="O79" s="274" t="s">
        <v>88</v>
      </c>
      <c r="P79" s="228">
        <v>4114.3999999999905</v>
      </c>
      <c r="Q79" s="229">
        <v>59.33</v>
      </c>
      <c r="R79" s="230">
        <v>244107.35199999943</v>
      </c>
      <c r="S79" s="275">
        <f t="shared" si="16"/>
        <v>99627.762957179686</v>
      </c>
      <c r="T79" s="275">
        <f t="shared" si="14"/>
        <v>24.214408651852011</v>
      </c>
      <c r="V79" s="226">
        <f t="shared" si="15"/>
        <v>2.5077096473637185E-2</v>
      </c>
    </row>
    <row r="80" spans="2:22" ht="15.5" x14ac:dyDescent="0.35">
      <c r="B80" s="65" t="s">
        <v>137</v>
      </c>
      <c r="C80" s="66" t="s">
        <v>90</v>
      </c>
      <c r="D80" s="67" t="s">
        <v>36</v>
      </c>
      <c r="E80" s="33">
        <v>19821.779999999984</v>
      </c>
      <c r="F80" s="34">
        <v>11.445112</v>
      </c>
      <c r="G80" s="34">
        <f t="shared" si="17"/>
        <v>226862.49213935982</v>
      </c>
      <c r="H80" s="35"/>
      <c r="J80" s="250" t="s">
        <v>90</v>
      </c>
      <c r="K80" s="251" t="s">
        <v>90</v>
      </c>
      <c r="L80" s="251" t="s">
        <v>90</v>
      </c>
      <c r="M80" s="251" t="s">
        <v>90</v>
      </c>
      <c r="N80" s="251" t="s">
        <v>90</v>
      </c>
      <c r="O80" s="251" t="s">
        <v>90</v>
      </c>
      <c r="P80" s="191">
        <v>19821.779999999984</v>
      </c>
      <c r="Q80" s="200">
        <v>11.68</v>
      </c>
      <c r="R80" s="213">
        <v>231518.3903999998</v>
      </c>
      <c r="S80" s="72">
        <f t="shared" si="16"/>
        <v>4655.8982606399804</v>
      </c>
      <c r="T80" s="72">
        <f t="shared" si="14"/>
        <v>0.23488799999999976</v>
      </c>
      <c r="V80" s="225">
        <f t="shared" si="15"/>
        <v>1.1719264428700525E-3</v>
      </c>
    </row>
    <row r="81" spans="2:22" ht="15.5" x14ac:dyDescent="0.35">
      <c r="B81" s="65" t="s">
        <v>138</v>
      </c>
      <c r="C81" s="188" t="s">
        <v>92</v>
      </c>
      <c r="D81" s="67" t="s">
        <v>46</v>
      </c>
      <c r="E81" s="33">
        <v>13780.800000000037</v>
      </c>
      <c r="F81" s="34">
        <v>40.530801698520321</v>
      </c>
      <c r="G81" s="34">
        <f t="shared" si="17"/>
        <v>558546.87204697041</v>
      </c>
      <c r="H81" s="35"/>
      <c r="J81" s="250" t="s">
        <v>92</v>
      </c>
      <c r="K81" s="251" t="s">
        <v>92</v>
      </c>
      <c r="L81" s="251" t="s">
        <v>92</v>
      </c>
      <c r="M81" s="251" t="s">
        <v>92</v>
      </c>
      <c r="N81" s="251" t="s">
        <v>92</v>
      </c>
      <c r="O81" s="251" t="s">
        <v>92</v>
      </c>
      <c r="P81" s="191">
        <v>13780.800000000037</v>
      </c>
      <c r="Q81" s="200">
        <v>21.47</v>
      </c>
      <c r="R81" s="213">
        <v>295873.77600000077</v>
      </c>
      <c r="S81" s="72">
        <f t="shared" si="16"/>
        <v>-262673.09604696964</v>
      </c>
      <c r="T81" s="72">
        <f t="shared" si="14"/>
        <v>-19.060801698520322</v>
      </c>
      <c r="V81" s="225">
        <f t="shared" si="15"/>
        <v>-6.6116897289262344E-2</v>
      </c>
    </row>
    <row r="82" spans="2:22" ht="31" x14ac:dyDescent="0.35">
      <c r="B82" s="65" t="s">
        <v>139</v>
      </c>
      <c r="C82" s="188" t="s">
        <v>94</v>
      </c>
      <c r="D82" s="67" t="s">
        <v>46</v>
      </c>
      <c r="E82" s="33">
        <v>16644.00000000004</v>
      </c>
      <c r="F82" s="34">
        <v>45.728189518267428</v>
      </c>
      <c r="G82" s="34">
        <f t="shared" si="17"/>
        <v>761099.9863420449</v>
      </c>
      <c r="H82" s="35"/>
      <c r="J82" s="250" t="s">
        <v>94</v>
      </c>
      <c r="K82" s="251" t="s">
        <v>94</v>
      </c>
      <c r="L82" s="251" t="s">
        <v>94</v>
      </c>
      <c r="M82" s="251" t="s">
        <v>94</v>
      </c>
      <c r="N82" s="251" t="s">
        <v>94</v>
      </c>
      <c r="O82" s="251" t="s">
        <v>94</v>
      </c>
      <c r="P82" s="191">
        <v>16644.00000000004</v>
      </c>
      <c r="Q82" s="200">
        <v>43.51</v>
      </c>
      <c r="R82" s="213">
        <v>724180.44000000169</v>
      </c>
      <c r="S82" s="72">
        <f t="shared" si="16"/>
        <v>-36919.546342043206</v>
      </c>
      <c r="T82" s="72">
        <f t="shared" si="14"/>
        <v>-2.2181895182674296</v>
      </c>
      <c r="V82" s="225">
        <f t="shared" si="15"/>
        <v>-9.2929420264134914E-3</v>
      </c>
    </row>
    <row r="83" spans="2:22" ht="15.5" x14ac:dyDescent="0.35">
      <c r="B83" s="68" t="s">
        <v>140</v>
      </c>
      <c r="C83" s="69" t="s">
        <v>96</v>
      </c>
      <c r="D83" s="70" t="s">
        <v>36</v>
      </c>
      <c r="E83" s="39">
        <v>9866.35</v>
      </c>
      <c r="F83" s="40">
        <v>1.5186169737099813</v>
      </c>
      <c r="G83" s="40">
        <f t="shared" si="17"/>
        <v>14983.206578563475</v>
      </c>
      <c r="H83" s="41"/>
      <c r="J83" s="250" t="s">
        <v>96</v>
      </c>
      <c r="K83" s="251" t="s">
        <v>96</v>
      </c>
      <c r="L83" s="251" t="s">
        <v>96</v>
      </c>
      <c r="M83" s="251" t="s">
        <v>96</v>
      </c>
      <c r="N83" s="251" t="s">
        <v>96</v>
      </c>
      <c r="O83" s="251" t="s">
        <v>96</v>
      </c>
      <c r="P83" s="191">
        <v>9866.35</v>
      </c>
      <c r="Q83" s="200">
        <v>2.19</v>
      </c>
      <c r="R83" s="213">
        <v>21607.306499999999</v>
      </c>
      <c r="S83" s="72">
        <f t="shared" si="16"/>
        <v>6624.0999214365238</v>
      </c>
      <c r="T83" s="72">
        <f t="shared" si="14"/>
        <v>0.67138302629001867</v>
      </c>
      <c r="V83" s="225">
        <f t="shared" si="15"/>
        <v>1.6673383788841285E-3</v>
      </c>
    </row>
    <row r="84" spans="2:22" ht="15.5" x14ac:dyDescent="0.35">
      <c r="B84" s="19" t="s">
        <v>141</v>
      </c>
      <c r="C84" s="71" t="s">
        <v>142</v>
      </c>
      <c r="D84" s="58"/>
      <c r="E84" s="48"/>
      <c r="F84" s="48"/>
      <c r="G84" s="48"/>
      <c r="H84" s="23">
        <f>SUM(G85:G87)</f>
        <v>15969.757334604437</v>
      </c>
      <c r="J84" s="253" t="s">
        <v>142</v>
      </c>
      <c r="K84" s="254" t="s">
        <v>142</v>
      </c>
      <c r="L84" s="254" t="s">
        <v>142</v>
      </c>
      <c r="M84" s="254" t="s">
        <v>142</v>
      </c>
      <c r="N84" s="254" t="s">
        <v>142</v>
      </c>
      <c r="O84" s="254" t="s">
        <v>142</v>
      </c>
      <c r="P84" s="198"/>
      <c r="Q84" s="199"/>
      <c r="R84" s="212"/>
      <c r="S84" s="72">
        <f t="shared" si="16"/>
        <v>0</v>
      </c>
      <c r="T84" s="72">
        <f t="shared" si="14"/>
        <v>0</v>
      </c>
      <c r="V84" s="225">
        <f t="shared" si="15"/>
        <v>0</v>
      </c>
    </row>
    <row r="85" spans="2:22" ht="15.5" x14ac:dyDescent="0.35">
      <c r="B85" s="62" t="s">
        <v>143</v>
      </c>
      <c r="C85" s="63" t="s">
        <v>80</v>
      </c>
      <c r="D85" s="64" t="s">
        <v>46</v>
      </c>
      <c r="E85" s="44">
        <v>427.26599999999996</v>
      </c>
      <c r="F85" s="28">
        <v>6.1578064747501093</v>
      </c>
      <c r="G85" s="28">
        <f t="shared" ref="G85:G87" si="18">+F85*E85</f>
        <v>2631.0213412405801</v>
      </c>
      <c r="H85" s="29"/>
      <c r="J85" s="250" t="s">
        <v>80</v>
      </c>
      <c r="K85" s="251" t="s">
        <v>80</v>
      </c>
      <c r="L85" s="251" t="s">
        <v>80</v>
      </c>
      <c r="M85" s="251" t="s">
        <v>80</v>
      </c>
      <c r="N85" s="251" t="s">
        <v>80</v>
      </c>
      <c r="O85" s="251" t="s">
        <v>80</v>
      </c>
      <c r="P85" s="191">
        <v>427.26599999999996</v>
      </c>
      <c r="Q85" s="200">
        <v>9.42</v>
      </c>
      <c r="R85" s="213">
        <v>4024.8457199999998</v>
      </c>
      <c r="S85" s="72">
        <f t="shared" si="16"/>
        <v>1393.8243787594197</v>
      </c>
      <c r="T85" s="72">
        <f t="shared" si="14"/>
        <v>3.2621935252498906</v>
      </c>
      <c r="V85" s="225">
        <f t="shared" si="15"/>
        <v>3.5083662802386039E-4</v>
      </c>
    </row>
    <row r="86" spans="2:22" ht="31" x14ac:dyDescent="0.35">
      <c r="B86" s="65" t="s">
        <v>144</v>
      </c>
      <c r="C86" s="66" t="s">
        <v>145</v>
      </c>
      <c r="D86" s="67" t="s">
        <v>46</v>
      </c>
      <c r="E86" s="33">
        <v>236.81</v>
      </c>
      <c r="F86" s="34">
        <v>33.936457047175374</v>
      </c>
      <c r="G86" s="34">
        <f t="shared" si="18"/>
        <v>8036.4923933416003</v>
      </c>
      <c r="H86" s="35"/>
      <c r="J86" s="250" t="s">
        <v>145</v>
      </c>
      <c r="K86" s="251" t="s">
        <v>145</v>
      </c>
      <c r="L86" s="251" t="s">
        <v>145</v>
      </c>
      <c r="M86" s="251" t="s">
        <v>145</v>
      </c>
      <c r="N86" s="251" t="s">
        <v>145</v>
      </c>
      <c r="O86" s="251" t="s">
        <v>145</v>
      </c>
      <c r="P86" s="191">
        <v>236.81</v>
      </c>
      <c r="Q86" s="200">
        <v>40.520000000000003</v>
      </c>
      <c r="R86" s="213">
        <v>9595.5412000000015</v>
      </c>
      <c r="S86" s="72">
        <f t="shared" si="16"/>
        <v>1559.0488066584012</v>
      </c>
      <c r="T86" s="72">
        <f t="shared" si="14"/>
        <v>6.5835429528246294</v>
      </c>
      <c r="V86" s="225">
        <f t="shared" si="15"/>
        <v>3.9242492425013513E-4</v>
      </c>
    </row>
    <row r="87" spans="2:22" ht="15.5" x14ac:dyDescent="0.35">
      <c r="B87" s="68" t="s">
        <v>146</v>
      </c>
      <c r="C87" s="69" t="s">
        <v>147</v>
      </c>
      <c r="D87" s="70" t="s">
        <v>46</v>
      </c>
      <c r="E87" s="39">
        <v>150.99400000000003</v>
      </c>
      <c r="F87" s="40">
        <v>35.115591348147987</v>
      </c>
      <c r="G87" s="40">
        <f t="shared" si="18"/>
        <v>5302.2436000222579</v>
      </c>
      <c r="H87" s="41"/>
      <c r="J87" s="250" t="s">
        <v>147</v>
      </c>
      <c r="K87" s="251" t="s">
        <v>147</v>
      </c>
      <c r="L87" s="251" t="s">
        <v>147</v>
      </c>
      <c r="M87" s="251" t="s">
        <v>147</v>
      </c>
      <c r="N87" s="251" t="s">
        <v>147</v>
      </c>
      <c r="O87" s="251" t="s">
        <v>147</v>
      </c>
      <c r="P87" s="191">
        <v>150.99400000000003</v>
      </c>
      <c r="Q87" s="200">
        <v>59.33</v>
      </c>
      <c r="R87" s="213">
        <v>8958.4740200000015</v>
      </c>
      <c r="S87" s="72">
        <f t="shared" si="16"/>
        <v>3656.2304199777436</v>
      </c>
      <c r="T87" s="72">
        <f t="shared" si="14"/>
        <v>24.214408651852011</v>
      </c>
      <c r="V87" s="225">
        <f t="shared" si="15"/>
        <v>9.2030213516925503E-4</v>
      </c>
    </row>
    <row r="88" spans="2:22" ht="15.5" x14ac:dyDescent="0.35">
      <c r="B88" s="14" t="s">
        <v>148</v>
      </c>
      <c r="C88" s="15" t="s">
        <v>149</v>
      </c>
      <c r="D88" s="16"/>
      <c r="E88" s="17"/>
      <c r="F88" s="17"/>
      <c r="G88" s="17"/>
      <c r="H88" s="18"/>
      <c r="J88" s="247" t="s">
        <v>149</v>
      </c>
      <c r="K88" s="248" t="s">
        <v>149</v>
      </c>
      <c r="L88" s="248" t="s">
        <v>149</v>
      </c>
      <c r="M88" s="248" t="s">
        <v>149</v>
      </c>
      <c r="N88" s="248" t="s">
        <v>149</v>
      </c>
      <c r="O88" s="248" t="s">
        <v>149</v>
      </c>
      <c r="P88" s="190"/>
      <c r="Q88" s="203"/>
      <c r="R88" s="215"/>
      <c r="S88" s="72">
        <f t="shared" si="16"/>
        <v>0</v>
      </c>
      <c r="T88" s="72">
        <f t="shared" si="14"/>
        <v>0</v>
      </c>
      <c r="V88" s="225">
        <f t="shared" si="15"/>
        <v>0</v>
      </c>
    </row>
    <row r="89" spans="2:22" ht="15.5" x14ac:dyDescent="0.35">
      <c r="B89" s="45" t="s">
        <v>150</v>
      </c>
      <c r="C89" s="46" t="s">
        <v>151</v>
      </c>
      <c r="D89" s="72"/>
      <c r="E89" s="48"/>
      <c r="F89" s="43"/>
      <c r="G89" s="43"/>
      <c r="H89" s="23">
        <f>SUM(G91:G133)</f>
        <v>757327.59349765931</v>
      </c>
      <c r="J89" s="253" t="s">
        <v>151</v>
      </c>
      <c r="K89" s="254" t="s">
        <v>151</v>
      </c>
      <c r="L89" s="254" t="s">
        <v>151</v>
      </c>
      <c r="M89" s="254" t="s">
        <v>151</v>
      </c>
      <c r="N89" s="254" t="s">
        <v>151</v>
      </c>
      <c r="O89" s="254" t="s">
        <v>151</v>
      </c>
      <c r="P89" s="198"/>
      <c r="Q89" s="199"/>
      <c r="R89" s="212"/>
      <c r="S89" s="72">
        <f t="shared" si="16"/>
        <v>0</v>
      </c>
      <c r="T89" s="72">
        <f t="shared" si="14"/>
        <v>0</v>
      </c>
      <c r="V89" s="225">
        <f t="shared" si="15"/>
        <v>0</v>
      </c>
    </row>
    <row r="90" spans="2:22" ht="15.5" x14ac:dyDescent="0.35">
      <c r="B90" s="45" t="s">
        <v>152</v>
      </c>
      <c r="C90" s="46" t="s">
        <v>33</v>
      </c>
      <c r="D90" s="72"/>
      <c r="E90" s="48"/>
      <c r="F90" s="43"/>
      <c r="G90" s="43"/>
      <c r="H90" s="61"/>
      <c r="J90" s="259" t="s">
        <v>33</v>
      </c>
      <c r="K90" s="260" t="s">
        <v>33</v>
      </c>
      <c r="L90" s="260" t="s">
        <v>33</v>
      </c>
      <c r="M90" s="260" t="s">
        <v>33</v>
      </c>
      <c r="N90" s="260" t="s">
        <v>33</v>
      </c>
      <c r="O90" s="260" t="s">
        <v>33</v>
      </c>
      <c r="P90" s="201"/>
      <c r="Q90" s="202"/>
      <c r="R90" s="214"/>
      <c r="S90" s="72">
        <f t="shared" si="16"/>
        <v>0</v>
      </c>
      <c r="T90" s="72">
        <f t="shared" si="14"/>
        <v>0</v>
      </c>
      <c r="V90" s="225">
        <f t="shared" si="15"/>
        <v>0</v>
      </c>
    </row>
    <row r="91" spans="2:22" ht="15.75" customHeight="1" x14ac:dyDescent="0.35">
      <c r="B91" s="62" t="s">
        <v>153</v>
      </c>
      <c r="C91" s="63" t="s">
        <v>154</v>
      </c>
      <c r="D91" s="64" t="s">
        <v>46</v>
      </c>
      <c r="E91" s="44">
        <v>519.93999999999994</v>
      </c>
      <c r="F91" s="28">
        <v>18.768305062146897</v>
      </c>
      <c r="G91" s="28">
        <f t="shared" ref="G91:G92" si="19">+F91*E91</f>
        <v>9758.3925340126571</v>
      </c>
      <c r="H91" s="29"/>
      <c r="J91" s="250" t="s">
        <v>154</v>
      </c>
      <c r="K91" s="251" t="s">
        <v>154</v>
      </c>
      <c r="L91" s="251" t="s">
        <v>154</v>
      </c>
      <c r="M91" s="251" t="s">
        <v>154</v>
      </c>
      <c r="N91" s="251" t="s">
        <v>154</v>
      </c>
      <c r="O91" s="251" t="s">
        <v>154</v>
      </c>
      <c r="P91" s="191">
        <v>519.93999999999994</v>
      </c>
      <c r="Q91" s="200">
        <v>15.39</v>
      </c>
      <c r="R91" s="213">
        <v>8001.8765999999996</v>
      </c>
      <c r="S91" s="72">
        <f t="shared" si="16"/>
        <v>-1756.5159340126575</v>
      </c>
      <c r="T91" s="72">
        <f t="shared" si="14"/>
        <v>-3.3783050621468966</v>
      </c>
      <c r="V91" s="225">
        <f t="shared" si="15"/>
        <v>-4.4212896312495183E-4</v>
      </c>
    </row>
    <row r="92" spans="2:22" ht="31" x14ac:dyDescent="0.35">
      <c r="B92" s="68" t="s">
        <v>155</v>
      </c>
      <c r="C92" s="69" t="s">
        <v>156</v>
      </c>
      <c r="D92" s="70" t="s">
        <v>46</v>
      </c>
      <c r="E92" s="39">
        <v>182.13</v>
      </c>
      <c r="F92" s="40">
        <v>49.013122404423996</v>
      </c>
      <c r="G92" s="40">
        <f t="shared" si="19"/>
        <v>8926.7599835177425</v>
      </c>
      <c r="H92" s="41"/>
      <c r="J92" s="250" t="s">
        <v>156</v>
      </c>
      <c r="K92" s="251" t="s">
        <v>156</v>
      </c>
      <c r="L92" s="251" t="s">
        <v>156</v>
      </c>
      <c r="M92" s="251" t="s">
        <v>156</v>
      </c>
      <c r="N92" s="251" t="s">
        <v>156</v>
      </c>
      <c r="O92" s="251" t="s">
        <v>156</v>
      </c>
      <c r="P92" s="191">
        <v>182.13</v>
      </c>
      <c r="Q92" s="200">
        <v>61.11</v>
      </c>
      <c r="R92" s="213">
        <v>11129.9643</v>
      </c>
      <c r="S92" s="72">
        <f t="shared" si="16"/>
        <v>2203.2043164822571</v>
      </c>
      <c r="T92" s="72">
        <f t="shared" si="14"/>
        <v>12.096877595576004</v>
      </c>
      <c r="V92" s="225">
        <f t="shared" si="15"/>
        <v>5.5456396445743785E-4</v>
      </c>
    </row>
    <row r="93" spans="2:22" ht="15.5" x14ac:dyDescent="0.35">
      <c r="B93" s="45" t="s">
        <v>157</v>
      </c>
      <c r="C93" s="46" t="s">
        <v>158</v>
      </c>
      <c r="D93" s="73"/>
      <c r="E93" s="48"/>
      <c r="F93" s="43"/>
      <c r="G93" s="43"/>
      <c r="H93" s="61"/>
      <c r="J93" s="259" t="s">
        <v>158</v>
      </c>
      <c r="K93" s="260" t="s">
        <v>158</v>
      </c>
      <c r="L93" s="260" t="s">
        <v>158</v>
      </c>
      <c r="M93" s="260" t="s">
        <v>158</v>
      </c>
      <c r="N93" s="260" t="s">
        <v>158</v>
      </c>
      <c r="O93" s="260" t="s">
        <v>158</v>
      </c>
      <c r="P93" s="201"/>
      <c r="Q93" s="202"/>
      <c r="R93" s="214"/>
      <c r="S93" s="72">
        <f t="shared" si="16"/>
        <v>0</v>
      </c>
      <c r="T93" s="72">
        <f t="shared" si="14"/>
        <v>0</v>
      </c>
      <c r="V93" s="225">
        <f t="shared" si="15"/>
        <v>0</v>
      </c>
    </row>
    <row r="94" spans="2:22" ht="15.5" x14ac:dyDescent="0.35">
      <c r="B94" s="62" t="s">
        <v>159</v>
      </c>
      <c r="C94" s="63" t="s">
        <v>160</v>
      </c>
      <c r="D94" s="74" t="s">
        <v>46</v>
      </c>
      <c r="E94" s="44">
        <v>12.47</v>
      </c>
      <c r="F94" s="28">
        <v>493.52911489933331</v>
      </c>
      <c r="G94" s="28">
        <f t="shared" ref="G94:G98" si="20">+F94*E94</f>
        <v>6154.3080627946865</v>
      </c>
      <c r="H94" s="29"/>
      <c r="J94" s="250" t="s">
        <v>160</v>
      </c>
      <c r="K94" s="251" t="s">
        <v>160</v>
      </c>
      <c r="L94" s="251" t="s">
        <v>160</v>
      </c>
      <c r="M94" s="251" t="s">
        <v>160</v>
      </c>
      <c r="N94" s="251" t="s">
        <v>160</v>
      </c>
      <c r="O94" s="251" t="s">
        <v>160</v>
      </c>
      <c r="P94" s="191">
        <v>12.47</v>
      </c>
      <c r="Q94" s="200">
        <v>423.74</v>
      </c>
      <c r="R94" s="213">
        <v>5284.0378000000001</v>
      </c>
      <c r="S94" s="72">
        <f t="shared" si="16"/>
        <v>-870.27026279468646</v>
      </c>
      <c r="T94" s="72">
        <f t="shared" si="14"/>
        <v>-69.789114899333299</v>
      </c>
      <c r="V94" s="225">
        <f t="shared" si="15"/>
        <v>-2.1905391319104392E-4</v>
      </c>
    </row>
    <row r="95" spans="2:22" ht="15.5" x14ac:dyDescent="0.35">
      <c r="B95" s="65" t="s">
        <v>161</v>
      </c>
      <c r="C95" s="66" t="s">
        <v>162</v>
      </c>
      <c r="D95" s="75" t="s">
        <v>46</v>
      </c>
      <c r="E95" s="33">
        <v>114.42</v>
      </c>
      <c r="F95" s="34">
        <v>627.19411489933327</v>
      </c>
      <c r="G95" s="34">
        <f t="shared" si="20"/>
        <v>71763.550626781711</v>
      </c>
      <c r="H95" s="35"/>
      <c r="J95" s="250" t="s">
        <v>162</v>
      </c>
      <c r="K95" s="251" t="s">
        <v>162</v>
      </c>
      <c r="L95" s="251" t="s">
        <v>162</v>
      </c>
      <c r="M95" s="251" t="s">
        <v>162</v>
      </c>
      <c r="N95" s="251" t="s">
        <v>162</v>
      </c>
      <c r="O95" s="251" t="s">
        <v>162</v>
      </c>
      <c r="P95" s="191">
        <v>114.42</v>
      </c>
      <c r="Q95" s="200">
        <v>713.59</v>
      </c>
      <c r="R95" s="213">
        <v>81648.967799999999</v>
      </c>
      <c r="S95" s="72">
        <f t="shared" si="16"/>
        <v>9885.4171732182876</v>
      </c>
      <c r="T95" s="72">
        <f t="shared" si="14"/>
        <v>86.39588510066676</v>
      </c>
      <c r="V95" s="225">
        <f t="shared" si="15"/>
        <v>2.488237743945851E-3</v>
      </c>
    </row>
    <row r="96" spans="2:22" ht="15.5" x14ac:dyDescent="0.35">
      <c r="B96" s="65" t="s">
        <v>163</v>
      </c>
      <c r="C96" s="66" t="s">
        <v>164</v>
      </c>
      <c r="D96" s="75" t="s">
        <v>46</v>
      </c>
      <c r="E96" s="33">
        <v>4.2</v>
      </c>
      <c r="F96" s="34">
        <v>505.84642259164099</v>
      </c>
      <c r="G96" s="34">
        <f t="shared" si="20"/>
        <v>2124.5549748848921</v>
      </c>
      <c r="H96" s="35"/>
      <c r="J96" s="250" t="s">
        <v>164</v>
      </c>
      <c r="K96" s="251" t="s">
        <v>164</v>
      </c>
      <c r="L96" s="251" t="s">
        <v>164</v>
      </c>
      <c r="M96" s="251" t="s">
        <v>164</v>
      </c>
      <c r="N96" s="251" t="s">
        <v>164</v>
      </c>
      <c r="O96" s="251" t="s">
        <v>164</v>
      </c>
      <c r="P96" s="191">
        <v>4.2</v>
      </c>
      <c r="Q96" s="200">
        <v>573.96</v>
      </c>
      <c r="R96" s="213">
        <v>2410.6320000000001</v>
      </c>
      <c r="S96" s="72">
        <f t="shared" si="16"/>
        <v>286.07702511510797</v>
      </c>
      <c r="T96" s="72">
        <f t="shared" si="14"/>
        <v>68.113577408359049</v>
      </c>
      <c r="V96" s="225">
        <f t="shared" si="15"/>
        <v>7.2007851473951991E-5</v>
      </c>
    </row>
    <row r="97" spans="2:22" ht="15.5" x14ac:dyDescent="0.35">
      <c r="B97" s="65" t="s">
        <v>165</v>
      </c>
      <c r="C97" s="66" t="s">
        <v>64</v>
      </c>
      <c r="D97" s="75" t="s">
        <v>36</v>
      </c>
      <c r="E97" s="33">
        <v>94.200000000000017</v>
      </c>
      <c r="F97" s="34">
        <v>70.844694915254237</v>
      </c>
      <c r="G97" s="34">
        <f t="shared" si="20"/>
        <v>6673.5702610169501</v>
      </c>
      <c r="H97" s="35"/>
      <c r="J97" s="250" t="s">
        <v>64</v>
      </c>
      <c r="K97" s="251" t="s">
        <v>64</v>
      </c>
      <c r="L97" s="251" t="s">
        <v>64</v>
      </c>
      <c r="M97" s="251" t="s">
        <v>64</v>
      </c>
      <c r="N97" s="251" t="s">
        <v>64</v>
      </c>
      <c r="O97" s="251" t="s">
        <v>64</v>
      </c>
      <c r="P97" s="191">
        <v>94.200000000000017</v>
      </c>
      <c r="Q97" s="200">
        <v>85.45</v>
      </c>
      <c r="R97" s="213">
        <v>8049.3900000000021</v>
      </c>
      <c r="S97" s="72">
        <f t="shared" si="16"/>
        <v>1375.819738983052</v>
      </c>
      <c r="T97" s="72">
        <f t="shared" si="14"/>
        <v>14.605305084745765</v>
      </c>
      <c r="V97" s="225">
        <f t="shared" si="15"/>
        <v>3.4630471768839382E-4</v>
      </c>
    </row>
    <row r="98" spans="2:22" ht="15.5" x14ac:dyDescent="0.35">
      <c r="B98" s="76" t="s">
        <v>166</v>
      </c>
      <c r="C98" s="77" t="s">
        <v>167</v>
      </c>
      <c r="D98" s="78" t="s">
        <v>168</v>
      </c>
      <c r="E98" s="79">
        <v>6894.361280000001</v>
      </c>
      <c r="F98" s="80">
        <v>6.8513705720161857</v>
      </c>
      <c r="G98" s="80">
        <f t="shared" si="20"/>
        <v>47235.823986639851</v>
      </c>
      <c r="H98" s="81"/>
      <c r="J98" s="250" t="s">
        <v>167</v>
      </c>
      <c r="K98" s="251" t="s">
        <v>167</v>
      </c>
      <c r="L98" s="251" t="s">
        <v>167</v>
      </c>
      <c r="M98" s="251" t="s">
        <v>167</v>
      </c>
      <c r="N98" s="251" t="s">
        <v>167</v>
      </c>
      <c r="O98" s="251" t="s">
        <v>167</v>
      </c>
      <c r="P98" s="191">
        <v>6894.361280000001</v>
      </c>
      <c r="Q98" s="200">
        <v>7.11</v>
      </c>
      <c r="R98" s="213">
        <v>49018.908700800006</v>
      </c>
      <c r="S98" s="72">
        <f t="shared" si="16"/>
        <v>1783.0847141601553</v>
      </c>
      <c r="T98" s="72">
        <f t="shared" si="14"/>
        <v>0.25862942798381461</v>
      </c>
      <c r="V98" s="225">
        <f t="shared" si="15"/>
        <v>4.488165353755907E-4</v>
      </c>
    </row>
    <row r="99" spans="2:22" ht="15.5" x14ac:dyDescent="0.35">
      <c r="B99" s="45" t="s">
        <v>169</v>
      </c>
      <c r="C99" s="46" t="s">
        <v>170</v>
      </c>
      <c r="D99" s="82"/>
      <c r="E99" s="59"/>
      <c r="F99" s="22"/>
      <c r="G99" s="22"/>
      <c r="H99" s="61"/>
      <c r="J99" s="259" t="s">
        <v>170</v>
      </c>
      <c r="K99" s="260" t="s">
        <v>170</v>
      </c>
      <c r="L99" s="260" t="s">
        <v>170</v>
      </c>
      <c r="M99" s="260" t="s">
        <v>170</v>
      </c>
      <c r="N99" s="260" t="s">
        <v>170</v>
      </c>
      <c r="O99" s="260" t="s">
        <v>170</v>
      </c>
      <c r="P99" s="201"/>
      <c r="Q99" s="202"/>
      <c r="R99" s="214"/>
      <c r="S99" s="72">
        <f t="shared" si="16"/>
        <v>0</v>
      </c>
      <c r="T99" s="72">
        <f t="shared" si="14"/>
        <v>0</v>
      </c>
      <c r="V99" s="225">
        <f t="shared" si="15"/>
        <v>0</v>
      </c>
    </row>
    <row r="100" spans="2:22" s="272" customFormat="1" ht="31" x14ac:dyDescent="0.35">
      <c r="B100" s="269" t="s">
        <v>171</v>
      </c>
      <c r="C100" s="222" t="s">
        <v>172</v>
      </c>
      <c r="D100" s="287" t="s">
        <v>17</v>
      </c>
      <c r="E100" s="227">
        <v>1</v>
      </c>
      <c r="F100" s="227">
        <v>8243.4084030911999</v>
      </c>
      <c r="G100" s="227">
        <f t="shared" ref="G100:G104" si="21">+F100*E100</f>
        <v>8243.4084030911999</v>
      </c>
      <c r="H100" s="271"/>
      <c r="J100" s="273" t="s">
        <v>172</v>
      </c>
      <c r="K100" s="274" t="s">
        <v>172</v>
      </c>
      <c r="L100" s="274" t="s">
        <v>172</v>
      </c>
      <c r="M100" s="274" t="s">
        <v>172</v>
      </c>
      <c r="N100" s="274" t="s">
        <v>172</v>
      </c>
      <c r="O100" s="274" t="s">
        <v>172</v>
      </c>
      <c r="P100" s="228">
        <v>1</v>
      </c>
      <c r="Q100" s="229">
        <v>39763.49</v>
      </c>
      <c r="R100" s="230">
        <v>39763.49</v>
      </c>
      <c r="S100" s="275">
        <f t="shared" si="16"/>
        <v>31520.0815969088</v>
      </c>
      <c r="T100" s="275">
        <f t="shared" si="14"/>
        <v>31520.0815969088</v>
      </c>
      <c r="V100" s="226">
        <f t="shared" si="15"/>
        <v>7.933854014190082E-3</v>
      </c>
    </row>
    <row r="101" spans="2:22" ht="31" x14ac:dyDescent="0.35">
      <c r="B101" s="65" t="s">
        <v>173</v>
      </c>
      <c r="C101" s="66" t="s">
        <v>174</v>
      </c>
      <c r="D101" s="75" t="s">
        <v>17</v>
      </c>
      <c r="E101" s="33">
        <v>1</v>
      </c>
      <c r="F101" s="34">
        <v>172.8</v>
      </c>
      <c r="G101" s="34">
        <f t="shared" si="21"/>
        <v>172.8</v>
      </c>
      <c r="H101" s="35"/>
      <c r="J101" s="250" t="s">
        <v>174</v>
      </c>
      <c r="K101" s="251" t="s">
        <v>174</v>
      </c>
      <c r="L101" s="251" t="s">
        <v>174</v>
      </c>
      <c r="M101" s="251" t="s">
        <v>174</v>
      </c>
      <c r="N101" s="251" t="s">
        <v>174</v>
      </c>
      <c r="O101" s="251" t="s">
        <v>174</v>
      </c>
      <c r="P101" s="191">
        <v>1</v>
      </c>
      <c r="Q101" s="200">
        <v>1521.76</v>
      </c>
      <c r="R101" s="213">
        <v>1521.76</v>
      </c>
      <c r="S101" s="72">
        <f t="shared" si="16"/>
        <v>1348.96</v>
      </c>
      <c r="T101" s="72">
        <f t="shared" si="14"/>
        <v>1348.96</v>
      </c>
      <c r="V101" s="225">
        <f t="shared" si="15"/>
        <v>3.3954390879595476E-4</v>
      </c>
    </row>
    <row r="102" spans="2:22" ht="15.5" x14ac:dyDescent="0.35">
      <c r="B102" s="65" t="s">
        <v>175</v>
      </c>
      <c r="C102" s="66" t="s">
        <v>176</v>
      </c>
      <c r="D102" s="75" t="s">
        <v>50</v>
      </c>
      <c r="E102" s="33">
        <v>1.5</v>
      </c>
      <c r="F102" s="34">
        <v>300</v>
      </c>
      <c r="G102" s="34">
        <f t="shared" si="21"/>
        <v>450</v>
      </c>
      <c r="H102" s="35"/>
      <c r="J102" s="250" t="s">
        <v>176</v>
      </c>
      <c r="K102" s="251" t="s">
        <v>176</v>
      </c>
      <c r="L102" s="251" t="s">
        <v>176</v>
      </c>
      <c r="M102" s="251" t="s">
        <v>176</v>
      </c>
      <c r="N102" s="251" t="s">
        <v>176</v>
      </c>
      <c r="O102" s="251" t="s">
        <v>176</v>
      </c>
      <c r="P102" s="191">
        <v>1.5</v>
      </c>
      <c r="Q102" s="200">
        <v>857.91</v>
      </c>
      <c r="R102" s="213">
        <v>1286.865</v>
      </c>
      <c r="S102" s="72">
        <f t="shared" si="16"/>
        <v>836.86500000000001</v>
      </c>
      <c r="T102" s="72">
        <f t="shared" si="14"/>
        <v>557.91</v>
      </c>
      <c r="V102" s="225">
        <f t="shared" si="15"/>
        <v>2.1064554414847487E-4</v>
      </c>
    </row>
    <row r="103" spans="2:22" ht="15.5" x14ac:dyDescent="0.35">
      <c r="B103" s="65" t="s">
        <v>177</v>
      </c>
      <c r="C103" s="66" t="s">
        <v>178</v>
      </c>
      <c r="D103" s="75" t="s">
        <v>17</v>
      </c>
      <c r="E103" s="33">
        <v>1</v>
      </c>
      <c r="F103" s="34">
        <v>250</v>
      </c>
      <c r="G103" s="34">
        <f t="shared" si="21"/>
        <v>250</v>
      </c>
      <c r="H103" s="35"/>
      <c r="J103" s="250" t="s">
        <v>178</v>
      </c>
      <c r="K103" s="251" t="s">
        <v>178</v>
      </c>
      <c r="L103" s="251" t="s">
        <v>178</v>
      </c>
      <c r="M103" s="251" t="s">
        <v>178</v>
      </c>
      <c r="N103" s="251" t="s">
        <v>178</v>
      </c>
      <c r="O103" s="251" t="s">
        <v>178</v>
      </c>
      <c r="P103" s="191">
        <v>1</v>
      </c>
      <c r="Q103" s="200">
        <v>2372.7600000000002</v>
      </c>
      <c r="R103" s="213">
        <v>2372.7600000000002</v>
      </c>
      <c r="S103" s="72">
        <f t="shared" si="16"/>
        <v>2122.7600000000002</v>
      </c>
      <c r="T103" s="72">
        <f t="shared" si="14"/>
        <v>2122.7600000000002</v>
      </c>
      <c r="V103" s="225">
        <f t="shared" si="15"/>
        <v>5.3431549329535416E-4</v>
      </c>
    </row>
    <row r="104" spans="2:22" ht="15.5" x14ac:dyDescent="0.35">
      <c r="B104" s="68" t="s">
        <v>179</v>
      </c>
      <c r="C104" s="69" t="s">
        <v>180</v>
      </c>
      <c r="D104" s="83" t="s">
        <v>17</v>
      </c>
      <c r="E104" s="39">
        <v>4</v>
      </c>
      <c r="F104" s="40">
        <v>350</v>
      </c>
      <c r="G104" s="40">
        <f t="shared" si="21"/>
        <v>1400</v>
      </c>
      <c r="H104" s="41"/>
      <c r="J104" s="250" t="s">
        <v>513</v>
      </c>
      <c r="K104" s="251" t="s">
        <v>513</v>
      </c>
      <c r="L104" s="251" t="s">
        <v>513</v>
      </c>
      <c r="M104" s="251" t="s">
        <v>513</v>
      </c>
      <c r="N104" s="251" t="s">
        <v>513</v>
      </c>
      <c r="O104" s="251" t="s">
        <v>513</v>
      </c>
      <c r="P104" s="191">
        <v>4</v>
      </c>
      <c r="Q104" s="200">
        <v>970.29</v>
      </c>
      <c r="R104" s="213">
        <v>3881.16</v>
      </c>
      <c r="S104" s="72">
        <f t="shared" si="16"/>
        <v>2481.16</v>
      </c>
      <c r="T104" s="72">
        <f t="shared" si="14"/>
        <v>620.29</v>
      </c>
      <c r="V104" s="225">
        <f t="shared" si="15"/>
        <v>6.2452760997225342E-4</v>
      </c>
    </row>
    <row r="105" spans="2:22" ht="15.5" x14ac:dyDescent="0.35">
      <c r="B105" s="49" t="s">
        <v>181</v>
      </c>
      <c r="C105" s="50" t="s">
        <v>182</v>
      </c>
      <c r="D105" s="73"/>
      <c r="E105" s="48"/>
      <c r="F105" s="43"/>
      <c r="G105" s="43"/>
      <c r="H105" s="61"/>
      <c r="J105" s="259" t="s">
        <v>182</v>
      </c>
      <c r="K105" s="260" t="s">
        <v>182</v>
      </c>
      <c r="L105" s="260" t="s">
        <v>182</v>
      </c>
      <c r="M105" s="260" t="s">
        <v>182</v>
      </c>
      <c r="N105" s="260" t="s">
        <v>182</v>
      </c>
      <c r="O105" s="260" t="s">
        <v>182</v>
      </c>
      <c r="P105" s="201"/>
      <c r="Q105" s="202"/>
      <c r="R105" s="214"/>
      <c r="S105" s="72">
        <f t="shared" si="16"/>
        <v>0</v>
      </c>
      <c r="T105" s="72">
        <f t="shared" si="14"/>
        <v>0</v>
      </c>
      <c r="V105" s="225">
        <f t="shared" si="15"/>
        <v>0</v>
      </c>
    </row>
    <row r="106" spans="2:22" ht="31" x14ac:dyDescent="0.35">
      <c r="B106" s="62" t="s">
        <v>183</v>
      </c>
      <c r="C106" s="63" t="s">
        <v>184</v>
      </c>
      <c r="D106" s="74" t="s">
        <v>46</v>
      </c>
      <c r="E106" s="44">
        <v>184.64</v>
      </c>
      <c r="F106" s="28">
        <v>18.768305062146897</v>
      </c>
      <c r="G106" s="28">
        <f t="shared" ref="G106:G116" si="22">+F106*E106</f>
        <v>3465.379846674803</v>
      </c>
      <c r="H106" s="29"/>
      <c r="J106" s="250" t="s">
        <v>184</v>
      </c>
      <c r="K106" s="251" t="s">
        <v>184</v>
      </c>
      <c r="L106" s="251" t="s">
        <v>184</v>
      </c>
      <c r="M106" s="251" t="s">
        <v>184</v>
      </c>
      <c r="N106" s="251" t="s">
        <v>184</v>
      </c>
      <c r="O106" s="251" t="s">
        <v>184</v>
      </c>
      <c r="P106" s="191">
        <v>184.64</v>
      </c>
      <c r="Q106" s="200">
        <v>28.33</v>
      </c>
      <c r="R106" s="213">
        <v>5230.8511999999992</v>
      </c>
      <c r="S106" s="72">
        <f t="shared" si="16"/>
        <v>1765.4713533251961</v>
      </c>
      <c r="T106" s="72">
        <f t="shared" si="14"/>
        <v>9.5616949378531011</v>
      </c>
      <c r="V106" s="225">
        <f t="shared" si="15"/>
        <v>4.4438311304658491E-4</v>
      </c>
    </row>
    <row r="107" spans="2:22" ht="15.5" x14ac:dyDescent="0.35">
      <c r="B107" s="65" t="s">
        <v>185</v>
      </c>
      <c r="C107" s="66" t="s">
        <v>186</v>
      </c>
      <c r="D107" s="75" t="s">
        <v>46</v>
      </c>
      <c r="E107" s="33">
        <v>818.6155</v>
      </c>
      <c r="F107" s="34">
        <v>18.768305062146897</v>
      </c>
      <c r="G107" s="34">
        <f t="shared" si="22"/>
        <v>15364.025432601913</v>
      </c>
      <c r="H107" s="35"/>
      <c r="J107" s="250" t="s">
        <v>186</v>
      </c>
      <c r="K107" s="251" t="s">
        <v>186</v>
      </c>
      <c r="L107" s="251" t="s">
        <v>186</v>
      </c>
      <c r="M107" s="251" t="s">
        <v>186</v>
      </c>
      <c r="N107" s="251" t="s">
        <v>186</v>
      </c>
      <c r="O107" s="251" t="s">
        <v>186</v>
      </c>
      <c r="P107" s="191">
        <v>818.6155</v>
      </c>
      <c r="Q107" s="200">
        <v>27.57</v>
      </c>
      <c r="R107" s="213">
        <v>22569.229335</v>
      </c>
      <c r="S107" s="72">
        <f t="shared" si="16"/>
        <v>7205.2039023980869</v>
      </c>
      <c r="T107" s="72">
        <f t="shared" si="14"/>
        <v>8.8016949378531031</v>
      </c>
      <c r="V107" s="225">
        <f t="shared" si="15"/>
        <v>1.8136068502343386E-3</v>
      </c>
    </row>
    <row r="108" spans="2:22" ht="31" x14ac:dyDescent="0.35">
      <c r="B108" s="65" t="s">
        <v>187</v>
      </c>
      <c r="C108" s="66" t="s">
        <v>188</v>
      </c>
      <c r="D108" s="75" t="s">
        <v>46</v>
      </c>
      <c r="E108" s="33">
        <v>43.685670000000002</v>
      </c>
      <c r="F108" s="34">
        <v>49.080007404423995</v>
      </c>
      <c r="G108" s="34">
        <f t="shared" si="22"/>
        <v>2144.0930070672234</v>
      </c>
      <c r="H108" s="35"/>
      <c r="J108" s="250" t="s">
        <v>188</v>
      </c>
      <c r="K108" s="251" t="s">
        <v>188</v>
      </c>
      <c r="L108" s="251" t="s">
        <v>188</v>
      </c>
      <c r="M108" s="251" t="s">
        <v>188</v>
      </c>
      <c r="N108" s="251" t="s">
        <v>188</v>
      </c>
      <c r="O108" s="251" t="s">
        <v>188</v>
      </c>
      <c r="P108" s="191">
        <v>43.685670000000002</v>
      </c>
      <c r="Q108" s="200">
        <v>61.11</v>
      </c>
      <c r="R108" s="213">
        <v>2669.6312937000002</v>
      </c>
      <c r="S108" s="72">
        <f t="shared" si="16"/>
        <v>525.53828663277682</v>
      </c>
      <c r="T108" s="72">
        <f t="shared" si="14"/>
        <v>12.029992595576005</v>
      </c>
      <c r="V108" s="225">
        <f t="shared" si="15"/>
        <v>1.3228214629434668E-4</v>
      </c>
    </row>
    <row r="109" spans="2:22" ht="15.5" x14ac:dyDescent="0.35">
      <c r="B109" s="65" t="s">
        <v>189</v>
      </c>
      <c r="C109" s="66" t="s">
        <v>190</v>
      </c>
      <c r="D109" s="75" t="s">
        <v>46</v>
      </c>
      <c r="E109" s="33">
        <v>20.823</v>
      </c>
      <c r="F109" s="34">
        <v>75.456572204700649</v>
      </c>
      <c r="G109" s="34">
        <f t="shared" si="22"/>
        <v>1571.2322030184816</v>
      </c>
      <c r="H109" s="35"/>
      <c r="J109" s="250" t="s">
        <v>190</v>
      </c>
      <c r="K109" s="251" t="s">
        <v>190</v>
      </c>
      <c r="L109" s="251" t="s">
        <v>190</v>
      </c>
      <c r="M109" s="251" t="s">
        <v>190</v>
      </c>
      <c r="N109" s="251" t="s">
        <v>190</v>
      </c>
      <c r="O109" s="251" t="s">
        <v>190</v>
      </c>
      <c r="P109" s="191">
        <v>20.823</v>
      </c>
      <c r="Q109" s="200">
        <v>105.27</v>
      </c>
      <c r="R109" s="213">
        <v>2192.03721</v>
      </c>
      <c r="S109" s="72">
        <f t="shared" si="16"/>
        <v>620.80500698151832</v>
      </c>
      <c r="T109" s="72">
        <f t="shared" si="14"/>
        <v>29.813427795299347</v>
      </c>
      <c r="V109" s="225">
        <f t="shared" si="15"/>
        <v>1.5626153382650686E-4</v>
      </c>
    </row>
    <row r="110" spans="2:22" ht="15.5" x14ac:dyDescent="0.35">
      <c r="B110" s="65" t="s">
        <v>191</v>
      </c>
      <c r="C110" s="66" t="s">
        <v>192</v>
      </c>
      <c r="D110" s="75" t="s">
        <v>46</v>
      </c>
      <c r="E110" s="33">
        <v>785.88900000000001</v>
      </c>
      <c r="F110" s="34">
        <v>42.403953990111376</v>
      </c>
      <c r="G110" s="34">
        <f t="shared" si="22"/>
        <v>33324.800997334642</v>
      </c>
      <c r="H110" s="35"/>
      <c r="J110" s="250" t="s">
        <v>192</v>
      </c>
      <c r="K110" s="251" t="s">
        <v>192</v>
      </c>
      <c r="L110" s="251" t="s">
        <v>192</v>
      </c>
      <c r="M110" s="251" t="s">
        <v>192</v>
      </c>
      <c r="N110" s="251" t="s">
        <v>192</v>
      </c>
      <c r="O110" s="251" t="s">
        <v>192</v>
      </c>
      <c r="P110" s="191">
        <v>785.88900000000001</v>
      </c>
      <c r="Q110" s="200">
        <v>34.92</v>
      </c>
      <c r="R110" s="213">
        <v>27443.243880000002</v>
      </c>
      <c r="S110" s="72">
        <f t="shared" si="16"/>
        <v>-5881.5571173346398</v>
      </c>
      <c r="T110" s="72">
        <f t="shared" si="14"/>
        <v>-7.4839539901113739</v>
      </c>
      <c r="V110" s="225">
        <f t="shared" si="15"/>
        <v>-1.4804344779878363E-3</v>
      </c>
    </row>
    <row r="111" spans="2:22" ht="15.5" x14ac:dyDescent="0.35">
      <c r="B111" s="65" t="s">
        <v>193</v>
      </c>
      <c r="C111" s="66" t="s">
        <v>194</v>
      </c>
      <c r="D111" s="75" t="s">
        <v>46</v>
      </c>
      <c r="E111" s="33">
        <v>2.2999999999999998</v>
      </c>
      <c r="F111" s="34">
        <v>540.77911489933331</v>
      </c>
      <c r="G111" s="34">
        <f t="shared" si="22"/>
        <v>1243.7919642684665</v>
      </c>
      <c r="H111" s="35"/>
      <c r="J111" s="250" t="s">
        <v>194</v>
      </c>
      <c r="K111" s="251" t="s">
        <v>194</v>
      </c>
      <c r="L111" s="251" t="s">
        <v>194</v>
      </c>
      <c r="M111" s="251" t="s">
        <v>194</v>
      </c>
      <c r="N111" s="251" t="s">
        <v>194</v>
      </c>
      <c r="O111" s="251" t="s">
        <v>194</v>
      </c>
      <c r="P111" s="191">
        <v>2.2999999999999998</v>
      </c>
      <c r="Q111" s="200">
        <v>423.74</v>
      </c>
      <c r="R111" s="213">
        <v>974.60199999999998</v>
      </c>
      <c r="S111" s="72">
        <f t="shared" si="16"/>
        <v>-269.1899642684665</v>
      </c>
      <c r="T111" s="72">
        <f t="shared" si="14"/>
        <v>-117.0391148993333</v>
      </c>
      <c r="V111" s="225">
        <f t="shared" si="15"/>
        <v>-6.7757244600550435E-5</v>
      </c>
    </row>
    <row r="112" spans="2:22" ht="15.5" x14ac:dyDescent="0.35">
      <c r="B112" s="65" t="s">
        <v>195</v>
      </c>
      <c r="C112" s="66" t="s">
        <v>196</v>
      </c>
      <c r="D112" s="75" t="s">
        <v>46</v>
      </c>
      <c r="E112" s="33">
        <v>10.68</v>
      </c>
      <c r="F112" s="34">
        <v>627.19411489933327</v>
      </c>
      <c r="G112" s="34">
        <f t="shared" si="22"/>
        <v>6698.4331471248788</v>
      </c>
      <c r="H112" s="35"/>
      <c r="J112" s="250" t="s">
        <v>196</v>
      </c>
      <c r="K112" s="251" t="s">
        <v>196</v>
      </c>
      <c r="L112" s="251" t="s">
        <v>196</v>
      </c>
      <c r="M112" s="251" t="s">
        <v>196</v>
      </c>
      <c r="N112" s="251" t="s">
        <v>196</v>
      </c>
      <c r="O112" s="251" t="s">
        <v>196</v>
      </c>
      <c r="P112" s="191">
        <v>10.68</v>
      </c>
      <c r="Q112" s="200">
        <v>713.59</v>
      </c>
      <c r="R112" s="213">
        <v>7621.1412</v>
      </c>
      <c r="S112" s="72">
        <f t="shared" si="16"/>
        <v>922.70805287512121</v>
      </c>
      <c r="T112" s="72">
        <f t="shared" si="14"/>
        <v>86.39588510066676</v>
      </c>
      <c r="V112" s="225">
        <f t="shared" si="15"/>
        <v>2.3225291999075077E-4</v>
      </c>
    </row>
    <row r="113" spans="2:22" ht="15.5" x14ac:dyDescent="0.35">
      <c r="B113" s="65" t="s">
        <v>197</v>
      </c>
      <c r="C113" s="66" t="s">
        <v>64</v>
      </c>
      <c r="D113" s="75" t="s">
        <v>36</v>
      </c>
      <c r="E113" s="33">
        <v>12.6</v>
      </c>
      <c r="F113" s="34">
        <v>70.844694915254237</v>
      </c>
      <c r="G113" s="34">
        <f t="shared" si="22"/>
        <v>892.6431559322034</v>
      </c>
      <c r="H113" s="35"/>
      <c r="J113" s="250" t="s">
        <v>64</v>
      </c>
      <c r="K113" s="251" t="s">
        <v>64</v>
      </c>
      <c r="L113" s="251" t="s">
        <v>64</v>
      </c>
      <c r="M113" s="251" t="s">
        <v>64</v>
      </c>
      <c r="N113" s="251" t="s">
        <v>64</v>
      </c>
      <c r="O113" s="251" t="s">
        <v>64</v>
      </c>
      <c r="P113" s="191">
        <v>12.6</v>
      </c>
      <c r="Q113" s="200">
        <v>85.45</v>
      </c>
      <c r="R113" s="213">
        <v>1076.67</v>
      </c>
      <c r="S113" s="72">
        <f t="shared" si="16"/>
        <v>184.02684406779667</v>
      </c>
      <c r="T113" s="72">
        <f t="shared" si="14"/>
        <v>14.605305084745765</v>
      </c>
      <c r="V113" s="225">
        <f t="shared" si="15"/>
        <v>4.6321013193988957E-5</v>
      </c>
    </row>
    <row r="114" spans="2:22" ht="15.5" x14ac:dyDescent="0.35">
      <c r="B114" s="65" t="s">
        <v>198</v>
      </c>
      <c r="C114" s="66" t="s">
        <v>199</v>
      </c>
      <c r="D114" s="75" t="s">
        <v>36</v>
      </c>
      <c r="E114" s="33">
        <v>24.429024474314229</v>
      </c>
      <c r="F114" s="34">
        <v>70.844694915254237</v>
      </c>
      <c r="G114" s="34">
        <f t="shared" si="22"/>
        <v>1730.6667859600705</v>
      </c>
      <c r="H114" s="35"/>
      <c r="J114" s="250" t="s">
        <v>199</v>
      </c>
      <c r="K114" s="251" t="s">
        <v>199</v>
      </c>
      <c r="L114" s="251" t="s">
        <v>199</v>
      </c>
      <c r="M114" s="251" t="s">
        <v>199</v>
      </c>
      <c r="N114" s="251" t="s">
        <v>199</v>
      </c>
      <c r="O114" s="251" t="s">
        <v>199</v>
      </c>
      <c r="P114" s="191">
        <v>24.429024474314229</v>
      </c>
      <c r="Q114" s="200">
        <v>135.02000000000001</v>
      </c>
      <c r="R114" s="213">
        <v>3298.4068845219076</v>
      </c>
      <c r="S114" s="72">
        <f t="shared" si="16"/>
        <v>1567.7400985618372</v>
      </c>
      <c r="T114" s="72">
        <f t="shared" si="14"/>
        <v>64.175305084745773</v>
      </c>
      <c r="V114" s="225">
        <f t="shared" si="15"/>
        <v>3.9461259121237216E-4</v>
      </c>
    </row>
    <row r="115" spans="2:22" ht="15.5" x14ac:dyDescent="0.35">
      <c r="B115" s="65" t="s">
        <v>200</v>
      </c>
      <c r="C115" s="66" t="s">
        <v>201</v>
      </c>
      <c r="D115" s="75" t="s">
        <v>168</v>
      </c>
      <c r="E115" s="33">
        <v>568.74802437583901</v>
      </c>
      <c r="F115" s="34">
        <v>6.8513705720161857</v>
      </c>
      <c r="G115" s="34">
        <f t="shared" si="22"/>
        <v>3896.7034771009676</v>
      </c>
      <c r="H115" s="35"/>
      <c r="J115" s="250" t="s">
        <v>201</v>
      </c>
      <c r="K115" s="251" t="s">
        <v>201</v>
      </c>
      <c r="L115" s="251" t="s">
        <v>201</v>
      </c>
      <c r="M115" s="251" t="s">
        <v>201</v>
      </c>
      <c r="N115" s="251" t="s">
        <v>201</v>
      </c>
      <c r="O115" s="251" t="s">
        <v>201</v>
      </c>
      <c r="P115" s="191">
        <v>568.74802437583901</v>
      </c>
      <c r="Q115" s="200">
        <v>7.11</v>
      </c>
      <c r="R115" s="213">
        <v>4043.7984533122153</v>
      </c>
      <c r="S115" s="72">
        <f t="shared" si="16"/>
        <v>147.09497621124774</v>
      </c>
      <c r="T115" s="72">
        <f t="shared" si="14"/>
        <v>0.25862942798381461</v>
      </c>
      <c r="V115" s="225">
        <f t="shared" si="15"/>
        <v>3.7024969744851616E-5</v>
      </c>
    </row>
    <row r="116" spans="2:22" ht="31" x14ac:dyDescent="0.35">
      <c r="B116" s="68" t="s">
        <v>202</v>
      </c>
      <c r="C116" s="69" t="s">
        <v>203</v>
      </c>
      <c r="D116" s="83" t="s">
        <v>204</v>
      </c>
      <c r="E116" s="39">
        <v>157.75</v>
      </c>
      <c r="F116" s="40">
        <v>644.74260990613948</v>
      </c>
      <c r="G116" s="40">
        <f t="shared" si="22"/>
        <v>101708.1467126935</v>
      </c>
      <c r="H116" s="41"/>
      <c r="J116" s="250" t="s">
        <v>203</v>
      </c>
      <c r="K116" s="251" t="s">
        <v>203</v>
      </c>
      <c r="L116" s="251" t="s">
        <v>203</v>
      </c>
      <c r="M116" s="251" t="s">
        <v>203</v>
      </c>
      <c r="N116" s="251" t="s">
        <v>203</v>
      </c>
      <c r="O116" s="251" t="s">
        <v>203</v>
      </c>
      <c r="P116" s="191">
        <v>157.75</v>
      </c>
      <c r="Q116" s="200">
        <v>859.14</v>
      </c>
      <c r="R116" s="213">
        <v>135529.33499999999</v>
      </c>
      <c r="S116" s="72">
        <f t="shared" si="16"/>
        <v>33821.18828730649</v>
      </c>
      <c r="T116" s="72">
        <f t="shared" si="14"/>
        <v>214.39739009386051</v>
      </c>
      <c r="V116" s="225">
        <f t="shared" si="15"/>
        <v>8.5130607810431792E-3</v>
      </c>
    </row>
    <row r="117" spans="2:22" ht="15.5" x14ac:dyDescent="0.35">
      <c r="B117" s="49" t="s">
        <v>205</v>
      </c>
      <c r="C117" s="50" t="s">
        <v>206</v>
      </c>
      <c r="D117" s="73"/>
      <c r="E117" s="48"/>
      <c r="F117" s="43"/>
      <c r="G117" s="43"/>
      <c r="H117" s="61"/>
      <c r="J117" s="259" t="s">
        <v>206</v>
      </c>
      <c r="K117" s="260" t="s">
        <v>206</v>
      </c>
      <c r="L117" s="260" t="s">
        <v>206</v>
      </c>
      <c r="M117" s="260" t="s">
        <v>206</v>
      </c>
      <c r="N117" s="260" t="s">
        <v>206</v>
      </c>
      <c r="O117" s="260" t="s">
        <v>206</v>
      </c>
      <c r="P117" s="201"/>
      <c r="Q117" s="202"/>
      <c r="R117" s="214"/>
      <c r="S117" s="72">
        <f t="shared" si="16"/>
        <v>0</v>
      </c>
      <c r="T117" s="72">
        <f t="shared" si="14"/>
        <v>0</v>
      </c>
      <c r="V117" s="225">
        <f t="shared" si="15"/>
        <v>0</v>
      </c>
    </row>
    <row r="118" spans="2:22" ht="15.75" customHeight="1" x14ac:dyDescent="0.35">
      <c r="B118" s="62" t="s">
        <v>207</v>
      </c>
      <c r="C118" s="63" t="s">
        <v>154</v>
      </c>
      <c r="D118" s="74" t="s">
        <v>46</v>
      </c>
      <c r="E118" s="44">
        <v>542.197</v>
      </c>
      <c r="F118" s="28">
        <v>18.768305062146897</v>
      </c>
      <c r="G118" s="28">
        <f t="shared" ref="G118:G124" si="23">+F118*E118</f>
        <v>10176.118699780862</v>
      </c>
      <c r="H118" s="29"/>
      <c r="J118" s="250" t="s">
        <v>154</v>
      </c>
      <c r="K118" s="251" t="s">
        <v>154</v>
      </c>
      <c r="L118" s="251" t="s">
        <v>154</v>
      </c>
      <c r="M118" s="251" t="s">
        <v>154</v>
      </c>
      <c r="N118" s="251" t="s">
        <v>154</v>
      </c>
      <c r="O118" s="251" t="s">
        <v>154</v>
      </c>
      <c r="P118" s="191">
        <v>542.197</v>
      </c>
      <c r="Q118" s="200">
        <v>15.39</v>
      </c>
      <c r="R118" s="213">
        <v>8344.4118300000009</v>
      </c>
      <c r="S118" s="72">
        <f t="shared" si="16"/>
        <v>-1831.7068697808609</v>
      </c>
      <c r="T118" s="72">
        <f t="shared" si="14"/>
        <v>-3.3783050621468966</v>
      </c>
      <c r="V118" s="225">
        <f t="shared" si="15"/>
        <v>-4.6105511678166619E-4</v>
      </c>
    </row>
    <row r="119" spans="2:22" ht="31" x14ac:dyDescent="0.35">
      <c r="B119" s="65" t="s">
        <v>208</v>
      </c>
      <c r="C119" s="66" t="s">
        <v>209</v>
      </c>
      <c r="D119" s="75" t="s">
        <v>46</v>
      </c>
      <c r="E119" s="33">
        <v>489.23889999999989</v>
      </c>
      <c r="F119" s="34">
        <v>49.080007404423995</v>
      </c>
      <c r="G119" s="34">
        <f t="shared" si="23"/>
        <v>24011.848834532244</v>
      </c>
      <c r="H119" s="35"/>
      <c r="J119" s="250" t="s">
        <v>209</v>
      </c>
      <c r="K119" s="251" t="s">
        <v>209</v>
      </c>
      <c r="L119" s="251" t="s">
        <v>209</v>
      </c>
      <c r="M119" s="251" t="s">
        <v>209</v>
      </c>
      <c r="N119" s="251" t="s">
        <v>209</v>
      </c>
      <c r="O119" s="251" t="s">
        <v>209</v>
      </c>
      <c r="P119" s="191">
        <v>489.23889999999989</v>
      </c>
      <c r="Q119" s="200">
        <v>61.11</v>
      </c>
      <c r="R119" s="213">
        <v>29897.389178999994</v>
      </c>
      <c r="S119" s="72">
        <f t="shared" si="16"/>
        <v>5885.5403444677504</v>
      </c>
      <c r="T119" s="72">
        <f t="shared" si="14"/>
        <v>12.029992595576005</v>
      </c>
      <c r="V119" s="225">
        <f t="shared" si="15"/>
        <v>1.4814370877838259E-3</v>
      </c>
    </row>
    <row r="120" spans="2:22" ht="15.5" x14ac:dyDescent="0.35">
      <c r="B120" s="65" t="s">
        <v>210</v>
      </c>
      <c r="C120" s="66" t="s">
        <v>211</v>
      </c>
      <c r="D120" s="75" t="s">
        <v>46</v>
      </c>
      <c r="E120" s="33">
        <v>37.313199999999995</v>
      </c>
      <c r="F120" s="34">
        <v>540.77911489933331</v>
      </c>
      <c r="G120" s="34">
        <f t="shared" si="23"/>
        <v>20178.199270061799</v>
      </c>
      <c r="H120" s="35"/>
      <c r="J120" s="250" t="s">
        <v>211</v>
      </c>
      <c r="K120" s="251" t="s">
        <v>211</v>
      </c>
      <c r="L120" s="251" t="s">
        <v>211</v>
      </c>
      <c r="M120" s="251" t="s">
        <v>211</v>
      </c>
      <c r="N120" s="251" t="s">
        <v>211</v>
      </c>
      <c r="O120" s="251" t="s">
        <v>211</v>
      </c>
      <c r="P120" s="191">
        <v>37.313199999999995</v>
      </c>
      <c r="Q120" s="200">
        <v>423.74</v>
      </c>
      <c r="R120" s="213">
        <v>15811.095367999998</v>
      </c>
      <c r="S120" s="72">
        <f t="shared" si="16"/>
        <v>-4367.1039020618009</v>
      </c>
      <c r="T120" s="72">
        <f t="shared" si="14"/>
        <v>-117.0391148993333</v>
      </c>
      <c r="V120" s="225">
        <f t="shared" si="15"/>
        <v>-1.099234617056199E-3</v>
      </c>
    </row>
    <row r="121" spans="2:22" ht="15.5" x14ac:dyDescent="0.35">
      <c r="B121" s="65" t="s">
        <v>212</v>
      </c>
      <c r="C121" s="66" t="s">
        <v>213</v>
      </c>
      <c r="D121" s="75" t="s">
        <v>46</v>
      </c>
      <c r="E121" s="33">
        <v>163.70900000000003</v>
      </c>
      <c r="F121" s="34">
        <v>627.19411489933327</v>
      </c>
      <c r="G121" s="34">
        <f t="shared" si="23"/>
        <v>102677.32135605498</v>
      </c>
      <c r="H121" s="35"/>
      <c r="J121" s="250" t="s">
        <v>213</v>
      </c>
      <c r="K121" s="251" t="s">
        <v>213</v>
      </c>
      <c r="L121" s="251" t="s">
        <v>213</v>
      </c>
      <c r="M121" s="251" t="s">
        <v>213</v>
      </c>
      <c r="N121" s="251" t="s">
        <v>213</v>
      </c>
      <c r="O121" s="251" t="s">
        <v>213</v>
      </c>
      <c r="P121" s="191">
        <v>163.70900000000003</v>
      </c>
      <c r="Q121" s="200">
        <v>713.59</v>
      </c>
      <c r="R121" s="213">
        <v>116821.10531000003</v>
      </c>
      <c r="S121" s="72">
        <f t="shared" si="16"/>
        <v>14143.783953945051</v>
      </c>
      <c r="T121" s="72">
        <f t="shared" si="14"/>
        <v>86.39588510066676</v>
      </c>
      <c r="V121" s="225">
        <f t="shared" si="15"/>
        <v>3.5601023669256365E-3</v>
      </c>
    </row>
    <row r="122" spans="2:22" s="272" customFormat="1" ht="15.5" x14ac:dyDescent="0.35">
      <c r="B122" s="284" t="s">
        <v>214</v>
      </c>
      <c r="C122" s="223" t="s">
        <v>64</v>
      </c>
      <c r="D122" s="285" t="s">
        <v>36</v>
      </c>
      <c r="E122" s="231">
        <v>2032.6619999999998</v>
      </c>
      <c r="F122" s="231">
        <v>70.844694915254237</v>
      </c>
      <c r="G122" s="231">
        <f t="shared" si="23"/>
        <v>144003.31925583049</v>
      </c>
      <c r="H122" s="286"/>
      <c r="J122" s="273" t="s">
        <v>64</v>
      </c>
      <c r="K122" s="274" t="s">
        <v>64</v>
      </c>
      <c r="L122" s="274" t="s">
        <v>64</v>
      </c>
      <c r="M122" s="274" t="s">
        <v>64</v>
      </c>
      <c r="N122" s="274" t="s">
        <v>64</v>
      </c>
      <c r="O122" s="274" t="s">
        <v>64</v>
      </c>
      <c r="P122" s="228">
        <v>2032.6619999999998</v>
      </c>
      <c r="Q122" s="229">
        <v>85.45</v>
      </c>
      <c r="R122" s="230">
        <v>173690.96789999999</v>
      </c>
      <c r="S122" s="275">
        <f t="shared" si="16"/>
        <v>29687.648644169501</v>
      </c>
      <c r="T122" s="275">
        <f t="shared" si="14"/>
        <v>14.605305084745765</v>
      </c>
      <c r="V122" s="226">
        <f t="shared" si="15"/>
        <v>7.4726161365809502E-3</v>
      </c>
    </row>
    <row r="123" spans="2:22" ht="15.5" x14ac:dyDescent="0.35">
      <c r="B123" s="65" t="s">
        <v>215</v>
      </c>
      <c r="C123" s="66" t="s">
        <v>167</v>
      </c>
      <c r="D123" s="75" t="s">
        <v>168</v>
      </c>
      <c r="E123" s="33">
        <v>14267.876</v>
      </c>
      <c r="F123" s="34">
        <v>6.8513705720161857</v>
      </c>
      <c r="G123" s="34">
        <f t="shared" si="23"/>
        <v>97754.505751576013</v>
      </c>
      <c r="H123" s="35"/>
      <c r="J123" s="250" t="s">
        <v>167</v>
      </c>
      <c r="K123" s="251" t="s">
        <v>167</v>
      </c>
      <c r="L123" s="251" t="s">
        <v>167</v>
      </c>
      <c r="M123" s="251" t="s">
        <v>167</v>
      </c>
      <c r="N123" s="251" t="s">
        <v>167</v>
      </c>
      <c r="O123" s="251" t="s">
        <v>167</v>
      </c>
      <c r="P123" s="191">
        <v>14267.876</v>
      </c>
      <c r="Q123" s="200">
        <v>7.11</v>
      </c>
      <c r="R123" s="213">
        <v>101444.59836</v>
      </c>
      <c r="S123" s="72">
        <f t="shared" si="16"/>
        <v>3690.0926084239909</v>
      </c>
      <c r="T123" s="72">
        <f t="shared" si="14"/>
        <v>0.25862942798381461</v>
      </c>
      <c r="V123" s="225">
        <f t="shared" si="15"/>
        <v>9.2882551601481311E-4</v>
      </c>
    </row>
    <row r="124" spans="2:22" ht="15.5" x14ac:dyDescent="0.35">
      <c r="B124" s="68" t="s">
        <v>216</v>
      </c>
      <c r="C124" s="69" t="s">
        <v>217</v>
      </c>
      <c r="D124" s="83" t="s">
        <v>204</v>
      </c>
      <c r="E124" s="39">
        <v>30.148724999999995</v>
      </c>
      <c r="F124" s="40">
        <v>17.938983050847458</v>
      </c>
      <c r="G124" s="40">
        <f t="shared" si="23"/>
        <v>540.83746677966099</v>
      </c>
      <c r="H124" s="41"/>
      <c r="J124" s="250" t="s">
        <v>217</v>
      </c>
      <c r="K124" s="251" t="s">
        <v>217</v>
      </c>
      <c r="L124" s="251" t="s">
        <v>217</v>
      </c>
      <c r="M124" s="251" t="s">
        <v>217</v>
      </c>
      <c r="N124" s="251" t="s">
        <v>217</v>
      </c>
      <c r="O124" s="251" t="s">
        <v>217</v>
      </c>
      <c r="P124" s="191">
        <v>30.148724999999995</v>
      </c>
      <c r="Q124" s="200">
        <v>87.11</v>
      </c>
      <c r="R124" s="213">
        <v>2626.2554347499995</v>
      </c>
      <c r="S124" s="72">
        <f t="shared" si="16"/>
        <v>2085.4179679703384</v>
      </c>
      <c r="T124" s="72">
        <f t="shared" si="14"/>
        <v>69.171016949152545</v>
      </c>
      <c r="V124" s="225">
        <f t="shared" si="15"/>
        <v>5.249162082774625E-4</v>
      </c>
    </row>
    <row r="125" spans="2:22" ht="15.5" x14ac:dyDescent="0.35">
      <c r="B125" s="49" t="s">
        <v>218</v>
      </c>
      <c r="C125" s="50" t="s">
        <v>219</v>
      </c>
      <c r="D125" s="73"/>
      <c r="E125" s="48"/>
      <c r="F125" s="43"/>
      <c r="G125" s="43"/>
      <c r="H125" s="61"/>
      <c r="J125" s="259" t="s">
        <v>219</v>
      </c>
      <c r="K125" s="260" t="s">
        <v>219</v>
      </c>
      <c r="L125" s="260" t="s">
        <v>219</v>
      </c>
      <c r="M125" s="260" t="s">
        <v>219</v>
      </c>
      <c r="N125" s="260" t="s">
        <v>219</v>
      </c>
      <c r="O125" s="260" t="s">
        <v>219</v>
      </c>
      <c r="P125" s="201"/>
      <c r="Q125" s="202"/>
      <c r="R125" s="214"/>
      <c r="S125" s="72">
        <f t="shared" si="16"/>
        <v>0</v>
      </c>
      <c r="T125" s="72">
        <f t="shared" si="14"/>
        <v>0</v>
      </c>
      <c r="V125" s="225">
        <f t="shared" si="15"/>
        <v>0</v>
      </c>
    </row>
    <row r="126" spans="2:22" ht="15.75" customHeight="1" x14ac:dyDescent="0.35">
      <c r="B126" s="62" t="s">
        <v>220</v>
      </c>
      <c r="C126" s="63" t="s">
        <v>154</v>
      </c>
      <c r="D126" s="74" t="s">
        <v>46</v>
      </c>
      <c r="E126" s="44">
        <v>22.89</v>
      </c>
      <c r="F126" s="28">
        <v>18.768305062146897</v>
      </c>
      <c r="G126" s="28">
        <f t="shared" ref="G126:G133" si="24">+F126*E126</f>
        <v>429.60650287254248</v>
      </c>
      <c r="H126" s="29"/>
      <c r="J126" s="250" t="s">
        <v>154</v>
      </c>
      <c r="K126" s="251" t="s">
        <v>154</v>
      </c>
      <c r="L126" s="251" t="s">
        <v>154</v>
      </c>
      <c r="M126" s="251" t="s">
        <v>154</v>
      </c>
      <c r="N126" s="251" t="s">
        <v>154</v>
      </c>
      <c r="O126" s="251" t="s">
        <v>154</v>
      </c>
      <c r="P126" s="191">
        <v>22.89</v>
      </c>
      <c r="Q126" s="200">
        <v>15.39</v>
      </c>
      <c r="R126" s="213">
        <v>352.27710000000002</v>
      </c>
      <c r="S126" s="72">
        <f t="shared" si="16"/>
        <v>-77.32940287254246</v>
      </c>
      <c r="T126" s="72">
        <f t="shared" si="14"/>
        <v>-3.3783050621468966</v>
      </c>
      <c r="V126" s="225">
        <f t="shared" si="15"/>
        <v>-1.9464422752490955E-5</v>
      </c>
    </row>
    <row r="127" spans="2:22" ht="31" x14ac:dyDescent="0.35">
      <c r="B127" s="65" t="s">
        <v>221</v>
      </c>
      <c r="C127" s="66" t="s">
        <v>222</v>
      </c>
      <c r="D127" s="75" t="s">
        <v>46</v>
      </c>
      <c r="E127" s="33">
        <v>17.46</v>
      </c>
      <c r="F127" s="34">
        <v>49.080007404423995</v>
      </c>
      <c r="G127" s="34">
        <f t="shared" si="24"/>
        <v>856.93692928124301</v>
      </c>
      <c r="H127" s="35"/>
      <c r="J127" s="250" t="s">
        <v>222</v>
      </c>
      <c r="K127" s="251" t="s">
        <v>222</v>
      </c>
      <c r="L127" s="251" t="s">
        <v>222</v>
      </c>
      <c r="M127" s="251" t="s">
        <v>222</v>
      </c>
      <c r="N127" s="251" t="s">
        <v>222</v>
      </c>
      <c r="O127" s="251" t="s">
        <v>222</v>
      </c>
      <c r="P127" s="191">
        <v>17.46</v>
      </c>
      <c r="Q127" s="200">
        <v>61.11</v>
      </c>
      <c r="R127" s="213">
        <v>1066.9806000000001</v>
      </c>
      <c r="S127" s="72">
        <f t="shared" si="16"/>
        <v>210.04367071875708</v>
      </c>
      <c r="T127" s="72">
        <f t="shared" si="14"/>
        <v>12.029992595576005</v>
      </c>
      <c r="V127" s="225">
        <f t="shared" si="15"/>
        <v>5.2869654380928423E-5</v>
      </c>
    </row>
    <row r="128" spans="2:22" ht="15.5" x14ac:dyDescent="0.35">
      <c r="B128" s="65" t="s">
        <v>223</v>
      </c>
      <c r="C128" s="66" t="s">
        <v>160</v>
      </c>
      <c r="D128" s="75" t="s">
        <v>46</v>
      </c>
      <c r="E128" s="33">
        <v>0.82</v>
      </c>
      <c r="F128" s="34">
        <v>493.52911489933331</v>
      </c>
      <c r="G128" s="34">
        <f t="shared" si="24"/>
        <v>404.6938742174533</v>
      </c>
      <c r="H128" s="35"/>
      <c r="J128" s="250" t="s">
        <v>160</v>
      </c>
      <c r="K128" s="251" t="s">
        <v>160</v>
      </c>
      <c r="L128" s="251" t="s">
        <v>160</v>
      </c>
      <c r="M128" s="251" t="s">
        <v>160</v>
      </c>
      <c r="N128" s="251" t="s">
        <v>160</v>
      </c>
      <c r="O128" s="251" t="s">
        <v>160</v>
      </c>
      <c r="P128" s="191">
        <v>0.82</v>
      </c>
      <c r="Q128" s="200">
        <v>423.74</v>
      </c>
      <c r="R128" s="213">
        <v>347.46679999999998</v>
      </c>
      <c r="S128" s="72">
        <f t="shared" si="16"/>
        <v>-57.227074217453321</v>
      </c>
      <c r="T128" s="72">
        <f t="shared" si="14"/>
        <v>-69.789114899333299</v>
      </c>
      <c r="V128" s="225">
        <f t="shared" si="15"/>
        <v>-1.4404507523388614E-5</v>
      </c>
    </row>
    <row r="129" spans="2:22" ht="15.5" x14ac:dyDescent="0.35">
      <c r="B129" s="65" t="s">
        <v>224</v>
      </c>
      <c r="C129" s="66" t="s">
        <v>162</v>
      </c>
      <c r="D129" s="75" t="s">
        <v>46</v>
      </c>
      <c r="E129" s="33">
        <v>3.06</v>
      </c>
      <c r="F129" s="34">
        <v>627.19411489933327</v>
      </c>
      <c r="G129" s="34">
        <f t="shared" si="24"/>
        <v>1919.2139915919599</v>
      </c>
      <c r="H129" s="35"/>
      <c r="J129" s="250" t="s">
        <v>162</v>
      </c>
      <c r="K129" s="251" t="s">
        <v>162</v>
      </c>
      <c r="L129" s="251" t="s">
        <v>162</v>
      </c>
      <c r="M129" s="251" t="s">
        <v>162</v>
      </c>
      <c r="N129" s="251" t="s">
        <v>162</v>
      </c>
      <c r="O129" s="251" t="s">
        <v>162</v>
      </c>
      <c r="P129" s="191">
        <v>3.06</v>
      </c>
      <c r="Q129" s="200">
        <v>713.59</v>
      </c>
      <c r="R129" s="213">
        <v>2183.5853999999999</v>
      </c>
      <c r="S129" s="72">
        <f t="shared" si="16"/>
        <v>264.37140840804</v>
      </c>
      <c r="T129" s="72">
        <f t="shared" si="14"/>
        <v>86.39588510066676</v>
      </c>
      <c r="V129" s="225">
        <f t="shared" si="15"/>
        <v>6.6544375952406025E-5</v>
      </c>
    </row>
    <row r="130" spans="2:22" ht="15.5" x14ac:dyDescent="0.35">
      <c r="B130" s="65" t="s">
        <v>225</v>
      </c>
      <c r="C130" s="66" t="s">
        <v>64</v>
      </c>
      <c r="D130" s="75" t="s">
        <v>46</v>
      </c>
      <c r="E130" s="33">
        <v>23.860000000000003</v>
      </c>
      <c r="F130" s="34">
        <v>70.844694915254237</v>
      </c>
      <c r="G130" s="34">
        <f t="shared" si="24"/>
        <v>1690.3544206779663</v>
      </c>
      <c r="H130" s="35"/>
      <c r="J130" s="250" t="s">
        <v>64</v>
      </c>
      <c r="K130" s="251" t="s">
        <v>64</v>
      </c>
      <c r="L130" s="251" t="s">
        <v>64</v>
      </c>
      <c r="M130" s="251" t="s">
        <v>64</v>
      </c>
      <c r="N130" s="251" t="s">
        <v>64</v>
      </c>
      <c r="O130" s="251" t="s">
        <v>64</v>
      </c>
      <c r="P130" s="191">
        <v>23.860000000000003</v>
      </c>
      <c r="Q130" s="200">
        <v>85.45</v>
      </c>
      <c r="R130" s="213">
        <v>2038.8370000000002</v>
      </c>
      <c r="S130" s="72">
        <f t="shared" si="16"/>
        <v>348.48257932203387</v>
      </c>
      <c r="T130" s="72">
        <f t="shared" si="14"/>
        <v>14.605305084745765</v>
      </c>
      <c r="V130" s="225">
        <f t="shared" si="15"/>
        <v>8.7715823397506031E-5</v>
      </c>
    </row>
    <row r="131" spans="2:22" ht="15.5" x14ac:dyDescent="0.35">
      <c r="B131" s="65" t="s">
        <v>226</v>
      </c>
      <c r="C131" s="66" t="s">
        <v>167</v>
      </c>
      <c r="D131" s="75" t="s">
        <v>46</v>
      </c>
      <c r="E131" s="33">
        <v>77.611520000000013</v>
      </c>
      <c r="F131" s="34">
        <v>6.8513705720161857</v>
      </c>
      <c r="G131" s="34">
        <f t="shared" si="24"/>
        <v>531.74528417744568</v>
      </c>
      <c r="H131" s="35"/>
      <c r="J131" s="250" t="s">
        <v>167</v>
      </c>
      <c r="K131" s="251" t="s">
        <v>167</v>
      </c>
      <c r="L131" s="251" t="s">
        <v>167</v>
      </c>
      <c r="M131" s="251" t="s">
        <v>167</v>
      </c>
      <c r="N131" s="251" t="s">
        <v>167</v>
      </c>
      <c r="O131" s="251" t="s">
        <v>167</v>
      </c>
      <c r="P131" s="191">
        <v>77.611520000000013</v>
      </c>
      <c r="Q131" s="200">
        <v>7.11</v>
      </c>
      <c r="R131" s="213">
        <v>551.81790720000015</v>
      </c>
      <c r="S131" s="72">
        <f t="shared" si="16"/>
        <v>20.072623022554467</v>
      </c>
      <c r="T131" s="72">
        <f t="shared" si="14"/>
        <v>0.25862942798381461</v>
      </c>
      <c r="V131" s="225">
        <f t="shared" si="15"/>
        <v>5.0524380862781813E-6</v>
      </c>
    </row>
    <row r="132" spans="2:22" ht="15.5" x14ac:dyDescent="0.35">
      <c r="B132" s="65" t="s">
        <v>227</v>
      </c>
      <c r="C132" s="66" t="s">
        <v>217</v>
      </c>
      <c r="D132" s="75" t="s">
        <v>50</v>
      </c>
      <c r="E132" s="33">
        <v>30</v>
      </c>
      <c r="F132" s="34">
        <v>17.938983050847458</v>
      </c>
      <c r="G132" s="34">
        <f t="shared" si="24"/>
        <v>538.16949152542372</v>
      </c>
      <c r="H132" s="35"/>
      <c r="J132" s="250" t="s">
        <v>217</v>
      </c>
      <c r="K132" s="251" t="s">
        <v>217</v>
      </c>
      <c r="L132" s="251" t="s">
        <v>217</v>
      </c>
      <c r="M132" s="251" t="s">
        <v>217</v>
      </c>
      <c r="N132" s="251" t="s">
        <v>217</v>
      </c>
      <c r="O132" s="251" t="s">
        <v>217</v>
      </c>
      <c r="P132" s="191">
        <v>30</v>
      </c>
      <c r="Q132" s="200">
        <v>87.11</v>
      </c>
      <c r="R132" s="213">
        <v>2613.3000000000002</v>
      </c>
      <c r="S132" s="72">
        <f t="shared" si="16"/>
        <v>2075.1305084745763</v>
      </c>
      <c r="T132" s="72">
        <f t="shared" si="14"/>
        <v>69.171016949152545</v>
      </c>
      <c r="V132" s="225">
        <f t="shared" si="15"/>
        <v>5.2232677329883375E-4</v>
      </c>
    </row>
    <row r="133" spans="2:22" s="272" customFormat="1" ht="15.5" x14ac:dyDescent="0.35">
      <c r="B133" s="288" t="s">
        <v>228</v>
      </c>
      <c r="C133" s="224" t="s">
        <v>229</v>
      </c>
      <c r="D133" s="289" t="s">
        <v>17</v>
      </c>
      <c r="E133" s="232">
        <v>2</v>
      </c>
      <c r="F133" s="232">
        <v>8210.8184030911998</v>
      </c>
      <c r="G133" s="232">
        <f t="shared" si="24"/>
        <v>16421.6368061824</v>
      </c>
      <c r="H133" s="290"/>
      <c r="J133" s="273" t="s">
        <v>229</v>
      </c>
      <c r="K133" s="274" t="s">
        <v>229</v>
      </c>
      <c r="L133" s="274" t="s">
        <v>229</v>
      </c>
      <c r="M133" s="274" t="s">
        <v>229</v>
      </c>
      <c r="N133" s="274" t="s">
        <v>229</v>
      </c>
      <c r="O133" s="274" t="s">
        <v>229</v>
      </c>
      <c r="P133" s="228">
        <v>2</v>
      </c>
      <c r="Q133" s="229">
        <v>39763.49</v>
      </c>
      <c r="R133" s="230">
        <v>79526.98</v>
      </c>
      <c r="S133" s="275">
        <f t="shared" si="16"/>
        <v>63105.343193817593</v>
      </c>
      <c r="T133" s="275">
        <f t="shared" si="14"/>
        <v>31552.671596908796</v>
      </c>
      <c r="V133" s="226">
        <f t="shared" si="15"/>
        <v>1.5884114350269114E-2</v>
      </c>
    </row>
    <row r="134" spans="2:22" ht="15.5" x14ac:dyDescent="0.35">
      <c r="B134" s="45" t="s">
        <v>230</v>
      </c>
      <c r="C134" s="20" t="s">
        <v>231</v>
      </c>
      <c r="D134" s="72"/>
      <c r="E134" s="48"/>
      <c r="F134" s="43"/>
      <c r="G134" s="43"/>
      <c r="H134" s="23">
        <f>SUM(G136:G184)</f>
        <v>455304.53549127927</v>
      </c>
      <c r="J134" s="253" t="s">
        <v>231</v>
      </c>
      <c r="K134" s="254" t="s">
        <v>231</v>
      </c>
      <c r="L134" s="254" t="s">
        <v>231</v>
      </c>
      <c r="M134" s="254" t="s">
        <v>231</v>
      </c>
      <c r="N134" s="254" t="s">
        <v>231</v>
      </c>
      <c r="O134" s="254" t="s">
        <v>231</v>
      </c>
      <c r="P134" s="198"/>
      <c r="Q134" s="199"/>
      <c r="R134" s="212"/>
      <c r="S134" s="72">
        <f t="shared" si="16"/>
        <v>0</v>
      </c>
      <c r="T134" s="72">
        <f t="shared" si="14"/>
        <v>0</v>
      </c>
      <c r="V134" s="225">
        <f t="shared" si="15"/>
        <v>0</v>
      </c>
    </row>
    <row r="135" spans="2:22" ht="15.5" x14ac:dyDescent="0.35">
      <c r="B135" s="45" t="s">
        <v>232</v>
      </c>
      <c r="C135" s="46" t="s">
        <v>33</v>
      </c>
      <c r="D135" s="72"/>
      <c r="E135" s="48"/>
      <c r="F135" s="43"/>
      <c r="G135" s="43"/>
      <c r="H135" s="61"/>
      <c r="J135" s="259" t="s">
        <v>33</v>
      </c>
      <c r="K135" s="260" t="s">
        <v>33</v>
      </c>
      <c r="L135" s="260" t="s">
        <v>33</v>
      </c>
      <c r="M135" s="260" t="s">
        <v>33</v>
      </c>
      <c r="N135" s="260" t="s">
        <v>33</v>
      </c>
      <c r="O135" s="260" t="s">
        <v>33</v>
      </c>
      <c r="P135" s="201"/>
      <c r="Q135" s="202"/>
      <c r="R135" s="214"/>
      <c r="S135" s="72">
        <f t="shared" si="16"/>
        <v>0</v>
      </c>
      <c r="T135" s="72">
        <f t="shared" si="14"/>
        <v>0</v>
      </c>
      <c r="V135" s="225">
        <f t="shared" si="15"/>
        <v>0</v>
      </c>
    </row>
    <row r="136" spans="2:22" ht="15.75" customHeight="1" x14ac:dyDescent="0.35">
      <c r="B136" s="62" t="s">
        <v>233</v>
      </c>
      <c r="C136" s="63" t="s">
        <v>154</v>
      </c>
      <c r="D136" s="64" t="s">
        <v>46</v>
      </c>
      <c r="E136" s="44">
        <v>321.38</v>
      </c>
      <c r="F136" s="28">
        <v>18.768305062146897</v>
      </c>
      <c r="G136" s="28">
        <f t="shared" ref="G136:G137" si="25">+F136*E136</f>
        <v>6031.7578808727694</v>
      </c>
      <c r="H136" s="29"/>
      <c r="J136" s="250" t="s">
        <v>154</v>
      </c>
      <c r="K136" s="251" t="s">
        <v>154</v>
      </c>
      <c r="L136" s="251" t="s">
        <v>154</v>
      </c>
      <c r="M136" s="251" t="s">
        <v>154</v>
      </c>
      <c r="N136" s="251" t="s">
        <v>154</v>
      </c>
      <c r="O136" s="251" t="s">
        <v>154</v>
      </c>
      <c r="P136" s="191">
        <v>321.38</v>
      </c>
      <c r="Q136" s="200">
        <v>15.39</v>
      </c>
      <c r="R136" s="213">
        <v>4946.0382</v>
      </c>
      <c r="S136" s="72">
        <f t="shared" si="16"/>
        <v>-1085.7196808727695</v>
      </c>
      <c r="T136" s="72">
        <f t="shared" si="14"/>
        <v>-3.3783050621468966</v>
      </c>
      <c r="V136" s="225">
        <f t="shared" si="15"/>
        <v>-2.732842369679136E-4</v>
      </c>
    </row>
    <row r="137" spans="2:22" ht="31" x14ac:dyDescent="0.35">
      <c r="B137" s="68" t="s">
        <v>234</v>
      </c>
      <c r="C137" s="69" t="s">
        <v>156</v>
      </c>
      <c r="D137" s="70" t="s">
        <v>46</v>
      </c>
      <c r="E137" s="39">
        <v>192.11</v>
      </c>
      <c r="F137" s="40">
        <v>49.080007404423995</v>
      </c>
      <c r="G137" s="40">
        <f t="shared" si="25"/>
        <v>9428.760222463894</v>
      </c>
      <c r="H137" s="41"/>
      <c r="J137" s="250" t="s">
        <v>156</v>
      </c>
      <c r="K137" s="251" t="s">
        <v>156</v>
      </c>
      <c r="L137" s="251" t="s">
        <v>156</v>
      </c>
      <c r="M137" s="251" t="s">
        <v>156</v>
      </c>
      <c r="N137" s="251" t="s">
        <v>156</v>
      </c>
      <c r="O137" s="251" t="s">
        <v>156</v>
      </c>
      <c r="P137" s="191">
        <v>192.11</v>
      </c>
      <c r="Q137" s="200">
        <v>61.11</v>
      </c>
      <c r="R137" s="213">
        <v>11739.8421</v>
      </c>
      <c r="S137" s="72">
        <f t="shared" si="16"/>
        <v>2311.0818775361058</v>
      </c>
      <c r="T137" s="72">
        <f t="shared" ref="T137:T200" si="26">Q137-F137</f>
        <v>12.029992595576005</v>
      </c>
      <c r="V137" s="225">
        <f t="shared" ref="V137:V200" si="27">S137/S$259</f>
        <v>5.8171760040779817E-4</v>
      </c>
    </row>
    <row r="138" spans="2:22" ht="15.5" x14ac:dyDescent="0.35">
      <c r="B138" s="45" t="s">
        <v>235</v>
      </c>
      <c r="C138" s="46" t="s">
        <v>158</v>
      </c>
      <c r="D138" s="72"/>
      <c r="E138" s="48"/>
      <c r="F138" s="43"/>
      <c r="G138" s="43"/>
      <c r="H138" s="61"/>
      <c r="J138" s="259" t="s">
        <v>158</v>
      </c>
      <c r="K138" s="260" t="s">
        <v>158</v>
      </c>
      <c r="L138" s="260" t="s">
        <v>158</v>
      </c>
      <c r="M138" s="260" t="s">
        <v>158</v>
      </c>
      <c r="N138" s="260" t="s">
        <v>158</v>
      </c>
      <c r="O138" s="260" t="s">
        <v>158</v>
      </c>
      <c r="P138" s="201"/>
      <c r="Q138" s="202"/>
      <c r="R138" s="214"/>
      <c r="S138" s="72">
        <f t="shared" ref="S138:S201" si="28">R138-G138</f>
        <v>0</v>
      </c>
      <c r="T138" s="72">
        <f t="shared" si="26"/>
        <v>0</v>
      </c>
      <c r="V138" s="225">
        <f t="shared" si="27"/>
        <v>0</v>
      </c>
    </row>
    <row r="139" spans="2:22" ht="15.5" x14ac:dyDescent="0.35">
      <c r="B139" s="62" t="s">
        <v>236</v>
      </c>
      <c r="C139" s="63" t="s">
        <v>160</v>
      </c>
      <c r="D139" s="64" t="s">
        <v>46</v>
      </c>
      <c r="E139" s="44">
        <v>10.81</v>
      </c>
      <c r="F139" s="28">
        <v>540.77911489933331</v>
      </c>
      <c r="G139" s="28">
        <f t="shared" ref="G139:G143" si="29">+F139*E139</f>
        <v>5845.8222320617933</v>
      </c>
      <c r="H139" s="29"/>
      <c r="J139" s="250" t="s">
        <v>160</v>
      </c>
      <c r="K139" s="251" t="s">
        <v>160</v>
      </c>
      <c r="L139" s="251" t="s">
        <v>160</v>
      </c>
      <c r="M139" s="251" t="s">
        <v>160</v>
      </c>
      <c r="N139" s="251" t="s">
        <v>160</v>
      </c>
      <c r="O139" s="251" t="s">
        <v>160</v>
      </c>
      <c r="P139" s="191">
        <v>10.81</v>
      </c>
      <c r="Q139" s="200">
        <v>423.74</v>
      </c>
      <c r="R139" s="213">
        <v>4580.6294000000007</v>
      </c>
      <c r="S139" s="72">
        <f t="shared" si="28"/>
        <v>-1265.1928320617926</v>
      </c>
      <c r="T139" s="72">
        <f t="shared" si="26"/>
        <v>-117.0391148993333</v>
      </c>
      <c r="V139" s="225">
        <f t="shared" si="27"/>
        <v>-3.1845904962258701E-4</v>
      </c>
    </row>
    <row r="140" spans="2:22" s="272" customFormat="1" ht="15.5" x14ac:dyDescent="0.35">
      <c r="B140" s="284" t="s">
        <v>237</v>
      </c>
      <c r="C140" s="223" t="s">
        <v>162</v>
      </c>
      <c r="D140" s="285" t="s">
        <v>46</v>
      </c>
      <c r="E140" s="231">
        <v>109.03</v>
      </c>
      <c r="F140" s="231">
        <v>627.19411489933327</v>
      </c>
      <c r="G140" s="231">
        <f t="shared" si="29"/>
        <v>68382.974347474301</v>
      </c>
      <c r="H140" s="286"/>
      <c r="J140" s="273" t="s">
        <v>162</v>
      </c>
      <c r="K140" s="274" t="s">
        <v>162</v>
      </c>
      <c r="L140" s="274" t="s">
        <v>162</v>
      </c>
      <c r="M140" s="274" t="s">
        <v>162</v>
      </c>
      <c r="N140" s="274" t="s">
        <v>162</v>
      </c>
      <c r="O140" s="274" t="s">
        <v>162</v>
      </c>
      <c r="P140" s="228">
        <v>109.03</v>
      </c>
      <c r="Q140" s="229">
        <v>713.59</v>
      </c>
      <c r="R140" s="230">
        <v>77802.717700000008</v>
      </c>
      <c r="S140" s="275">
        <f t="shared" si="28"/>
        <v>9419.7433525257075</v>
      </c>
      <c r="T140" s="275">
        <f t="shared" si="26"/>
        <v>86.39588510066676</v>
      </c>
      <c r="V140" s="226">
        <f t="shared" si="27"/>
        <v>2.371023957546028E-3</v>
      </c>
    </row>
    <row r="141" spans="2:22" ht="15.5" x14ac:dyDescent="0.35">
      <c r="B141" s="65" t="s">
        <v>238</v>
      </c>
      <c r="C141" s="66" t="s">
        <v>164</v>
      </c>
      <c r="D141" s="67" t="s">
        <v>46</v>
      </c>
      <c r="E141" s="33">
        <v>2.91</v>
      </c>
      <c r="F141" s="34">
        <v>505.84642259164099</v>
      </c>
      <c r="G141" s="34">
        <f t="shared" si="29"/>
        <v>1472.0130897416755</v>
      </c>
      <c r="H141" s="35"/>
      <c r="J141" s="250" t="s">
        <v>164</v>
      </c>
      <c r="K141" s="251" t="s">
        <v>164</v>
      </c>
      <c r="L141" s="251" t="s">
        <v>164</v>
      </c>
      <c r="M141" s="251" t="s">
        <v>164</v>
      </c>
      <c r="N141" s="251" t="s">
        <v>164</v>
      </c>
      <c r="O141" s="251" t="s">
        <v>164</v>
      </c>
      <c r="P141" s="191">
        <v>2.91</v>
      </c>
      <c r="Q141" s="200">
        <v>573.96</v>
      </c>
      <c r="R141" s="213">
        <v>1670.2236000000003</v>
      </c>
      <c r="S141" s="72">
        <f t="shared" si="28"/>
        <v>198.2105102583248</v>
      </c>
      <c r="T141" s="72">
        <f t="shared" si="26"/>
        <v>68.113577408359049</v>
      </c>
      <c r="V141" s="225">
        <f t="shared" si="27"/>
        <v>4.9891154235523876E-5</v>
      </c>
    </row>
    <row r="142" spans="2:22" ht="15.5" x14ac:dyDescent="0.35">
      <c r="B142" s="65" t="s">
        <v>239</v>
      </c>
      <c r="C142" s="66" t="s">
        <v>64</v>
      </c>
      <c r="D142" s="67" t="s">
        <v>36</v>
      </c>
      <c r="E142" s="33">
        <v>287.78999999999996</v>
      </c>
      <c r="F142" s="34">
        <v>70.844694915254237</v>
      </c>
      <c r="G142" s="34">
        <f t="shared" si="29"/>
        <v>20388.394749661013</v>
      </c>
      <c r="H142" s="35"/>
      <c r="J142" s="250" t="s">
        <v>64</v>
      </c>
      <c r="K142" s="251" t="s">
        <v>64</v>
      </c>
      <c r="L142" s="251" t="s">
        <v>64</v>
      </c>
      <c r="M142" s="251" t="s">
        <v>64</v>
      </c>
      <c r="N142" s="251" t="s">
        <v>64</v>
      </c>
      <c r="O142" s="251" t="s">
        <v>64</v>
      </c>
      <c r="P142" s="191">
        <v>287.78999999999996</v>
      </c>
      <c r="Q142" s="200">
        <v>85.45</v>
      </c>
      <c r="R142" s="213">
        <v>24591.655499999997</v>
      </c>
      <c r="S142" s="72">
        <f t="shared" si="28"/>
        <v>4203.2607503389845</v>
      </c>
      <c r="T142" s="72">
        <f t="shared" si="26"/>
        <v>14.605305084745765</v>
      </c>
      <c r="V142" s="225">
        <f t="shared" si="27"/>
        <v>1.0579939989760381E-3</v>
      </c>
    </row>
    <row r="143" spans="2:22" ht="15.5" x14ac:dyDescent="0.35">
      <c r="B143" s="68" t="s">
        <v>240</v>
      </c>
      <c r="C143" s="69" t="s">
        <v>167</v>
      </c>
      <c r="D143" s="70" t="s">
        <v>168</v>
      </c>
      <c r="E143" s="39">
        <v>7198.3360000000002</v>
      </c>
      <c r="F143" s="40">
        <v>6.8513705720161857</v>
      </c>
      <c r="G143" s="40">
        <f t="shared" si="29"/>
        <v>49318.467437884705</v>
      </c>
      <c r="H143" s="41"/>
      <c r="J143" s="250" t="s">
        <v>167</v>
      </c>
      <c r="K143" s="251" t="s">
        <v>167</v>
      </c>
      <c r="L143" s="251" t="s">
        <v>167</v>
      </c>
      <c r="M143" s="251" t="s">
        <v>167</v>
      </c>
      <c r="N143" s="251" t="s">
        <v>167</v>
      </c>
      <c r="O143" s="251" t="s">
        <v>167</v>
      </c>
      <c r="P143" s="191">
        <v>7198.3360000000002</v>
      </c>
      <c r="Q143" s="200">
        <v>7.11</v>
      </c>
      <c r="R143" s="213">
        <v>51180.168960000003</v>
      </c>
      <c r="S143" s="72">
        <f t="shared" si="28"/>
        <v>1861.7015221152978</v>
      </c>
      <c r="T143" s="72">
        <f t="shared" si="26"/>
        <v>0.25862942798381461</v>
      </c>
      <c r="V143" s="225">
        <f t="shared" si="27"/>
        <v>4.6860500817697101E-4</v>
      </c>
    </row>
    <row r="144" spans="2:22" ht="15.5" x14ac:dyDescent="0.35">
      <c r="B144" s="45" t="s">
        <v>241</v>
      </c>
      <c r="C144" s="46" t="s">
        <v>170</v>
      </c>
      <c r="D144" s="72"/>
      <c r="E144" s="48"/>
      <c r="F144" s="43"/>
      <c r="G144" s="43"/>
      <c r="H144" s="61"/>
      <c r="J144" s="259" t="s">
        <v>170</v>
      </c>
      <c r="K144" s="260" t="s">
        <v>170</v>
      </c>
      <c r="L144" s="260" t="s">
        <v>170</v>
      </c>
      <c r="M144" s="260" t="s">
        <v>170</v>
      </c>
      <c r="N144" s="260" t="s">
        <v>170</v>
      </c>
      <c r="O144" s="260" t="s">
        <v>170</v>
      </c>
      <c r="P144" s="201"/>
      <c r="Q144" s="202"/>
      <c r="R144" s="214"/>
      <c r="S144" s="72">
        <f t="shared" si="28"/>
        <v>0</v>
      </c>
      <c r="T144" s="72">
        <f t="shared" si="26"/>
        <v>0</v>
      </c>
      <c r="V144" s="225">
        <f t="shared" si="27"/>
        <v>0</v>
      </c>
    </row>
    <row r="145" spans="2:22" s="272" customFormat="1" ht="31" x14ac:dyDescent="0.35">
      <c r="B145" s="269" t="s">
        <v>242</v>
      </c>
      <c r="C145" s="222" t="s">
        <v>172</v>
      </c>
      <c r="D145" s="287" t="s">
        <v>17</v>
      </c>
      <c r="E145" s="227">
        <v>1</v>
      </c>
      <c r="F145" s="227">
        <v>8243.4084030911999</v>
      </c>
      <c r="G145" s="227">
        <f t="shared" ref="G145:G149" si="30">+F145*E145</f>
        <v>8243.4084030911999</v>
      </c>
      <c r="H145" s="271"/>
      <c r="J145" s="273" t="s">
        <v>172</v>
      </c>
      <c r="K145" s="274" t="s">
        <v>172</v>
      </c>
      <c r="L145" s="274" t="s">
        <v>172</v>
      </c>
      <c r="M145" s="274" t="s">
        <v>172</v>
      </c>
      <c r="N145" s="274" t="s">
        <v>172</v>
      </c>
      <c r="O145" s="274" t="s">
        <v>172</v>
      </c>
      <c r="P145" s="228">
        <v>1</v>
      </c>
      <c r="Q145" s="229">
        <v>39763.49</v>
      </c>
      <c r="R145" s="230">
        <v>39763.49</v>
      </c>
      <c r="S145" s="275">
        <f t="shared" si="28"/>
        <v>31520.0815969088</v>
      </c>
      <c r="T145" s="275">
        <f t="shared" si="26"/>
        <v>31520.0815969088</v>
      </c>
      <c r="V145" s="226">
        <f t="shared" si="27"/>
        <v>7.933854014190082E-3</v>
      </c>
    </row>
    <row r="146" spans="2:22" ht="31" x14ac:dyDescent="0.35">
      <c r="B146" s="65" t="s">
        <v>243</v>
      </c>
      <c r="C146" s="66" t="s">
        <v>244</v>
      </c>
      <c r="D146" s="67" t="s">
        <v>17</v>
      </c>
      <c r="E146" s="33">
        <v>1</v>
      </c>
      <c r="F146" s="34">
        <v>172.8</v>
      </c>
      <c r="G146" s="34">
        <f t="shared" si="30"/>
        <v>172.8</v>
      </c>
      <c r="H146" s="35"/>
      <c r="J146" s="250" t="s">
        <v>244</v>
      </c>
      <c r="K146" s="251" t="s">
        <v>244</v>
      </c>
      <c r="L146" s="251" t="s">
        <v>244</v>
      </c>
      <c r="M146" s="251" t="s">
        <v>244</v>
      </c>
      <c r="N146" s="251" t="s">
        <v>244</v>
      </c>
      <c r="O146" s="251" t="s">
        <v>244</v>
      </c>
      <c r="P146" s="191">
        <v>1</v>
      </c>
      <c r="Q146" s="200">
        <v>1521.76</v>
      </c>
      <c r="R146" s="213">
        <v>1521.76</v>
      </c>
      <c r="S146" s="72">
        <f t="shared" si="28"/>
        <v>1348.96</v>
      </c>
      <c r="T146" s="72">
        <f t="shared" si="26"/>
        <v>1348.96</v>
      </c>
      <c r="V146" s="225">
        <f t="shared" si="27"/>
        <v>3.3954390879595476E-4</v>
      </c>
    </row>
    <row r="147" spans="2:22" ht="15.5" x14ac:dyDescent="0.35">
      <c r="B147" s="65" t="s">
        <v>245</v>
      </c>
      <c r="C147" s="66" t="s">
        <v>176</v>
      </c>
      <c r="D147" s="67" t="s">
        <v>50</v>
      </c>
      <c r="E147" s="33">
        <v>1.5</v>
      </c>
      <c r="F147" s="34">
        <v>300</v>
      </c>
      <c r="G147" s="34">
        <f t="shared" si="30"/>
        <v>450</v>
      </c>
      <c r="H147" s="35"/>
      <c r="J147" s="250" t="s">
        <v>176</v>
      </c>
      <c r="K147" s="251" t="s">
        <v>176</v>
      </c>
      <c r="L147" s="251" t="s">
        <v>176</v>
      </c>
      <c r="M147" s="251" t="s">
        <v>176</v>
      </c>
      <c r="N147" s="251" t="s">
        <v>176</v>
      </c>
      <c r="O147" s="251" t="s">
        <v>176</v>
      </c>
      <c r="P147" s="191">
        <v>1.5</v>
      </c>
      <c r="Q147" s="200">
        <v>857.91</v>
      </c>
      <c r="R147" s="213">
        <v>1286.865</v>
      </c>
      <c r="S147" s="72">
        <f t="shared" si="28"/>
        <v>836.86500000000001</v>
      </c>
      <c r="T147" s="72">
        <f t="shared" si="26"/>
        <v>557.91</v>
      </c>
      <c r="V147" s="225">
        <f t="shared" si="27"/>
        <v>2.1064554414847487E-4</v>
      </c>
    </row>
    <row r="148" spans="2:22" ht="15.5" x14ac:dyDescent="0.35">
      <c r="B148" s="65" t="s">
        <v>246</v>
      </c>
      <c r="C148" s="66" t="s">
        <v>178</v>
      </c>
      <c r="D148" s="67" t="s">
        <v>17</v>
      </c>
      <c r="E148" s="33">
        <v>1</v>
      </c>
      <c r="F148" s="34">
        <v>250</v>
      </c>
      <c r="G148" s="34">
        <f t="shared" si="30"/>
        <v>250</v>
      </c>
      <c r="H148" s="35"/>
      <c r="J148" s="250" t="s">
        <v>178</v>
      </c>
      <c r="K148" s="251" t="s">
        <v>178</v>
      </c>
      <c r="L148" s="251" t="s">
        <v>178</v>
      </c>
      <c r="M148" s="251" t="s">
        <v>178</v>
      </c>
      <c r="N148" s="251" t="s">
        <v>178</v>
      </c>
      <c r="O148" s="251" t="s">
        <v>178</v>
      </c>
      <c r="P148" s="191">
        <v>1</v>
      </c>
      <c r="Q148" s="200">
        <v>2372.7600000000002</v>
      </c>
      <c r="R148" s="213">
        <v>2372.7600000000002</v>
      </c>
      <c r="S148" s="72">
        <f t="shared" si="28"/>
        <v>2122.7600000000002</v>
      </c>
      <c r="T148" s="72">
        <f t="shared" si="26"/>
        <v>2122.7600000000002</v>
      </c>
      <c r="V148" s="225">
        <f t="shared" si="27"/>
        <v>5.3431549329535416E-4</v>
      </c>
    </row>
    <row r="149" spans="2:22" ht="15.5" x14ac:dyDescent="0.35">
      <c r="B149" s="68" t="s">
        <v>247</v>
      </c>
      <c r="C149" s="69" t="s">
        <v>180</v>
      </c>
      <c r="D149" s="70" t="s">
        <v>17</v>
      </c>
      <c r="E149" s="39">
        <v>1</v>
      </c>
      <c r="F149" s="40">
        <v>350</v>
      </c>
      <c r="G149" s="40">
        <f t="shared" si="30"/>
        <v>350</v>
      </c>
      <c r="H149" s="41"/>
      <c r="J149" s="250" t="s">
        <v>513</v>
      </c>
      <c r="K149" s="251" t="s">
        <v>513</v>
      </c>
      <c r="L149" s="251" t="s">
        <v>513</v>
      </c>
      <c r="M149" s="251" t="s">
        <v>513</v>
      </c>
      <c r="N149" s="251" t="s">
        <v>513</v>
      </c>
      <c r="O149" s="251" t="s">
        <v>513</v>
      </c>
      <c r="P149" s="191">
        <v>1</v>
      </c>
      <c r="Q149" s="200">
        <v>970.29</v>
      </c>
      <c r="R149" s="213">
        <v>970.29</v>
      </c>
      <c r="S149" s="72">
        <f t="shared" si="28"/>
        <v>620.29</v>
      </c>
      <c r="T149" s="72">
        <f t="shared" si="26"/>
        <v>620.29</v>
      </c>
      <c r="V149" s="225">
        <f t="shared" si="27"/>
        <v>1.5613190249306335E-4</v>
      </c>
    </row>
    <row r="150" spans="2:22" ht="15.5" x14ac:dyDescent="0.35">
      <c r="B150" s="45" t="s">
        <v>248</v>
      </c>
      <c r="C150" s="46" t="s">
        <v>249</v>
      </c>
      <c r="D150" s="72"/>
      <c r="E150" s="48"/>
      <c r="F150" s="43"/>
      <c r="G150" s="43"/>
      <c r="H150" s="61"/>
      <c r="J150" s="259" t="s">
        <v>249</v>
      </c>
      <c r="K150" s="260" t="s">
        <v>249</v>
      </c>
      <c r="L150" s="260" t="s">
        <v>249</v>
      </c>
      <c r="M150" s="260" t="s">
        <v>249</v>
      </c>
      <c r="N150" s="260" t="s">
        <v>249</v>
      </c>
      <c r="O150" s="260" t="s">
        <v>249</v>
      </c>
      <c r="P150" s="201"/>
      <c r="Q150" s="202"/>
      <c r="R150" s="214"/>
      <c r="S150" s="72">
        <f t="shared" si="28"/>
        <v>0</v>
      </c>
      <c r="T150" s="72">
        <f t="shared" si="26"/>
        <v>0</v>
      </c>
      <c r="V150" s="225">
        <f t="shared" si="27"/>
        <v>0</v>
      </c>
    </row>
    <row r="151" spans="2:22" ht="31" x14ac:dyDescent="0.35">
      <c r="B151" s="62" t="s">
        <v>250</v>
      </c>
      <c r="C151" s="63" t="s">
        <v>184</v>
      </c>
      <c r="D151" s="64" t="s">
        <v>46</v>
      </c>
      <c r="E151" s="44">
        <v>47.510000000000005</v>
      </c>
      <c r="F151" s="28">
        <v>18.768305062146897</v>
      </c>
      <c r="G151" s="28">
        <f t="shared" ref="G151:G162" si="31">+F151*E151</f>
        <v>891.6821735025992</v>
      </c>
      <c r="H151" s="29"/>
      <c r="J151" s="250" t="s">
        <v>184</v>
      </c>
      <c r="K151" s="251" t="s">
        <v>184</v>
      </c>
      <c r="L151" s="251" t="s">
        <v>184</v>
      </c>
      <c r="M151" s="251" t="s">
        <v>184</v>
      </c>
      <c r="N151" s="251" t="s">
        <v>184</v>
      </c>
      <c r="O151" s="251" t="s">
        <v>184</v>
      </c>
      <c r="P151" s="191">
        <v>47.510000000000005</v>
      </c>
      <c r="Q151" s="200">
        <v>28.33</v>
      </c>
      <c r="R151" s="213">
        <v>1345.9583</v>
      </c>
      <c r="S151" s="72">
        <f t="shared" si="28"/>
        <v>454.27612649740081</v>
      </c>
      <c r="T151" s="72">
        <f t="shared" si="26"/>
        <v>9.5616949378531011</v>
      </c>
      <c r="V151" s="225">
        <f t="shared" si="27"/>
        <v>1.1434489656002629E-4</v>
      </c>
    </row>
    <row r="152" spans="2:22" ht="15.5" x14ac:dyDescent="0.35">
      <c r="B152" s="65" t="s">
        <v>251</v>
      </c>
      <c r="C152" s="66" t="s">
        <v>252</v>
      </c>
      <c r="D152" s="67" t="s">
        <v>46</v>
      </c>
      <c r="E152" s="33">
        <v>39.92</v>
      </c>
      <c r="F152" s="34">
        <v>18.768305062146897</v>
      </c>
      <c r="G152" s="34">
        <f t="shared" si="31"/>
        <v>749.23073808090419</v>
      </c>
      <c r="H152" s="35"/>
      <c r="J152" s="250" t="s">
        <v>252</v>
      </c>
      <c r="K152" s="251" t="s">
        <v>252</v>
      </c>
      <c r="L152" s="251" t="s">
        <v>252</v>
      </c>
      <c r="M152" s="251" t="s">
        <v>252</v>
      </c>
      <c r="N152" s="251" t="s">
        <v>252</v>
      </c>
      <c r="O152" s="251" t="s">
        <v>252</v>
      </c>
      <c r="P152" s="191">
        <v>39.92</v>
      </c>
      <c r="Q152" s="200">
        <v>27.57</v>
      </c>
      <c r="R152" s="213">
        <v>1100.5944</v>
      </c>
      <c r="S152" s="72">
        <f t="shared" si="28"/>
        <v>351.36366191909576</v>
      </c>
      <c r="T152" s="72">
        <f t="shared" si="26"/>
        <v>8.8016949378531031</v>
      </c>
      <c r="V152" s="225">
        <f t="shared" si="27"/>
        <v>8.8441014690480172E-5</v>
      </c>
    </row>
    <row r="153" spans="2:22" ht="31" x14ac:dyDescent="0.35">
      <c r="B153" s="65" t="s">
        <v>253</v>
      </c>
      <c r="C153" s="66" t="s">
        <v>222</v>
      </c>
      <c r="D153" s="67" t="s">
        <v>46</v>
      </c>
      <c r="E153" s="33">
        <v>29.773600000000201</v>
      </c>
      <c r="F153" s="34">
        <v>49.080007404423995</v>
      </c>
      <c r="G153" s="34">
        <f t="shared" si="31"/>
        <v>1461.2885084563682</v>
      </c>
      <c r="H153" s="35"/>
      <c r="J153" s="250" t="s">
        <v>222</v>
      </c>
      <c r="K153" s="251" t="s">
        <v>222</v>
      </c>
      <c r="L153" s="251" t="s">
        <v>222</v>
      </c>
      <c r="M153" s="251" t="s">
        <v>222</v>
      </c>
      <c r="N153" s="251" t="s">
        <v>222</v>
      </c>
      <c r="O153" s="251" t="s">
        <v>222</v>
      </c>
      <c r="P153" s="191">
        <v>29.773600000000201</v>
      </c>
      <c r="Q153" s="200">
        <v>61.11</v>
      </c>
      <c r="R153" s="213">
        <v>1819.4646960000123</v>
      </c>
      <c r="S153" s="72">
        <f t="shared" si="28"/>
        <v>358.17618754364412</v>
      </c>
      <c r="T153" s="72">
        <f t="shared" si="26"/>
        <v>12.029992595576005</v>
      </c>
      <c r="V153" s="225">
        <f t="shared" si="27"/>
        <v>9.015578131019591E-5</v>
      </c>
    </row>
    <row r="154" spans="2:22" ht="15.5" x14ac:dyDescent="0.35">
      <c r="B154" s="65" t="s">
        <v>254</v>
      </c>
      <c r="C154" s="66" t="s">
        <v>190</v>
      </c>
      <c r="D154" s="67" t="s">
        <v>46</v>
      </c>
      <c r="E154" s="33">
        <v>1.2116000000000002</v>
      </c>
      <c r="F154" s="34">
        <v>75.456572204700649</v>
      </c>
      <c r="G154" s="34">
        <f t="shared" si="31"/>
        <v>91.423182883215318</v>
      </c>
      <c r="H154" s="35"/>
      <c r="J154" s="250" t="s">
        <v>190</v>
      </c>
      <c r="K154" s="251" t="s">
        <v>190</v>
      </c>
      <c r="L154" s="251" t="s">
        <v>190</v>
      </c>
      <c r="M154" s="251" t="s">
        <v>190</v>
      </c>
      <c r="N154" s="251" t="s">
        <v>190</v>
      </c>
      <c r="O154" s="251" t="s">
        <v>190</v>
      </c>
      <c r="P154" s="191">
        <v>1.2116000000000002</v>
      </c>
      <c r="Q154" s="200">
        <v>105.27</v>
      </c>
      <c r="R154" s="213">
        <v>127.54513200000002</v>
      </c>
      <c r="S154" s="72">
        <f t="shared" si="28"/>
        <v>36.121949116784705</v>
      </c>
      <c r="T154" s="72">
        <f t="shared" si="26"/>
        <v>29.813427795299347</v>
      </c>
      <c r="V154" s="225">
        <f t="shared" si="27"/>
        <v>9.0921804919654139E-6</v>
      </c>
    </row>
    <row r="155" spans="2:22" ht="31" x14ac:dyDescent="0.35">
      <c r="B155" s="65" t="s">
        <v>255</v>
      </c>
      <c r="C155" s="66" t="s">
        <v>256</v>
      </c>
      <c r="D155" s="67" t="s">
        <v>46</v>
      </c>
      <c r="E155" s="33">
        <v>36.118900000000004</v>
      </c>
      <c r="F155" s="34">
        <v>49.080007404423995</v>
      </c>
      <c r="G155" s="34">
        <f t="shared" si="31"/>
        <v>1772.7158794396501</v>
      </c>
      <c r="H155" s="35"/>
      <c r="J155" s="250" t="s">
        <v>256</v>
      </c>
      <c r="K155" s="251" t="s">
        <v>256</v>
      </c>
      <c r="L155" s="251" t="s">
        <v>256</v>
      </c>
      <c r="M155" s="251" t="s">
        <v>256</v>
      </c>
      <c r="N155" s="251" t="s">
        <v>256</v>
      </c>
      <c r="O155" s="251" t="s">
        <v>256</v>
      </c>
      <c r="P155" s="191">
        <v>36.118900000000004</v>
      </c>
      <c r="Q155" s="200">
        <v>61.11</v>
      </c>
      <c r="R155" s="213">
        <v>2207.2259790000003</v>
      </c>
      <c r="S155" s="72">
        <f t="shared" si="28"/>
        <v>434.51009956035023</v>
      </c>
      <c r="T155" s="72">
        <f t="shared" si="26"/>
        <v>12.029992595576005</v>
      </c>
      <c r="V155" s="225">
        <f t="shared" si="27"/>
        <v>1.093696311351269E-4</v>
      </c>
    </row>
    <row r="156" spans="2:22" ht="15.5" x14ac:dyDescent="0.35">
      <c r="B156" s="65" t="s">
        <v>257</v>
      </c>
      <c r="C156" s="66" t="s">
        <v>192</v>
      </c>
      <c r="D156" s="67" t="s">
        <v>46</v>
      </c>
      <c r="E156" s="33">
        <v>12.099249999999998</v>
      </c>
      <c r="F156" s="34">
        <v>42.403953990111376</v>
      </c>
      <c r="G156" s="34">
        <f t="shared" si="31"/>
        <v>513.05604031485495</v>
      </c>
      <c r="H156" s="35"/>
      <c r="J156" s="250" t="s">
        <v>192</v>
      </c>
      <c r="K156" s="251" t="s">
        <v>192</v>
      </c>
      <c r="L156" s="251" t="s">
        <v>192</v>
      </c>
      <c r="M156" s="251" t="s">
        <v>192</v>
      </c>
      <c r="N156" s="251" t="s">
        <v>192</v>
      </c>
      <c r="O156" s="251" t="s">
        <v>192</v>
      </c>
      <c r="P156" s="191">
        <v>12.099249999999998</v>
      </c>
      <c r="Q156" s="200">
        <v>34.92</v>
      </c>
      <c r="R156" s="213">
        <v>422.50580999999994</v>
      </c>
      <c r="S156" s="72">
        <f t="shared" si="28"/>
        <v>-90.550230314855014</v>
      </c>
      <c r="T156" s="72">
        <f t="shared" si="26"/>
        <v>-7.4839539901113739</v>
      </c>
      <c r="V156" s="225">
        <f t="shared" si="27"/>
        <v>-2.2792209660390098E-5</v>
      </c>
    </row>
    <row r="157" spans="2:22" ht="15.5" x14ac:dyDescent="0.35">
      <c r="B157" s="65" t="s">
        <v>258</v>
      </c>
      <c r="C157" s="66" t="s">
        <v>194</v>
      </c>
      <c r="D157" s="67" t="s">
        <v>46</v>
      </c>
      <c r="E157" s="33">
        <v>0.95</v>
      </c>
      <c r="F157" s="34">
        <v>540.77911489933331</v>
      </c>
      <c r="G157" s="34">
        <f t="shared" si="31"/>
        <v>513.74015915436667</v>
      </c>
      <c r="H157" s="35"/>
      <c r="J157" s="250" t="s">
        <v>194</v>
      </c>
      <c r="K157" s="251" t="s">
        <v>194</v>
      </c>
      <c r="L157" s="251" t="s">
        <v>194</v>
      </c>
      <c r="M157" s="251" t="s">
        <v>194</v>
      </c>
      <c r="N157" s="251" t="s">
        <v>194</v>
      </c>
      <c r="O157" s="251" t="s">
        <v>194</v>
      </c>
      <c r="P157" s="191">
        <v>0.95</v>
      </c>
      <c r="Q157" s="200">
        <v>423.74</v>
      </c>
      <c r="R157" s="213">
        <v>402.553</v>
      </c>
      <c r="S157" s="72">
        <f t="shared" si="28"/>
        <v>-111.18715915436667</v>
      </c>
      <c r="T157" s="72">
        <f t="shared" si="26"/>
        <v>-117.0391148993333</v>
      </c>
      <c r="V157" s="225">
        <f t="shared" si="27"/>
        <v>-2.7986687987183891E-5</v>
      </c>
    </row>
    <row r="158" spans="2:22" ht="15.5" x14ac:dyDescent="0.35">
      <c r="B158" s="65" t="s">
        <v>259</v>
      </c>
      <c r="C158" s="66" t="s">
        <v>196</v>
      </c>
      <c r="D158" s="67" t="s">
        <v>46</v>
      </c>
      <c r="E158" s="33">
        <v>6.6899999999999995</v>
      </c>
      <c r="F158" s="34">
        <v>627.19411489933327</v>
      </c>
      <c r="G158" s="34">
        <f t="shared" si="31"/>
        <v>4195.9286286765391</v>
      </c>
      <c r="H158" s="35"/>
      <c r="J158" s="250" t="s">
        <v>196</v>
      </c>
      <c r="K158" s="251" t="s">
        <v>196</v>
      </c>
      <c r="L158" s="251" t="s">
        <v>196</v>
      </c>
      <c r="M158" s="251" t="s">
        <v>196</v>
      </c>
      <c r="N158" s="251" t="s">
        <v>196</v>
      </c>
      <c r="O158" s="251" t="s">
        <v>196</v>
      </c>
      <c r="P158" s="191">
        <v>6.6899999999999995</v>
      </c>
      <c r="Q158" s="200">
        <v>713.59</v>
      </c>
      <c r="R158" s="213">
        <v>4773.9170999999997</v>
      </c>
      <c r="S158" s="72">
        <f t="shared" si="28"/>
        <v>577.98847132346054</v>
      </c>
      <c r="T158" s="72">
        <f t="shared" si="26"/>
        <v>86.39588510066676</v>
      </c>
      <c r="V158" s="225">
        <f t="shared" si="27"/>
        <v>1.454842729155545E-4</v>
      </c>
    </row>
    <row r="159" spans="2:22" ht="15.5" x14ac:dyDescent="0.35">
      <c r="B159" s="65" t="s">
        <v>260</v>
      </c>
      <c r="C159" s="66" t="s">
        <v>64</v>
      </c>
      <c r="D159" s="67" t="s">
        <v>36</v>
      </c>
      <c r="E159" s="33">
        <v>4.4800000000000182</v>
      </c>
      <c r="F159" s="34">
        <v>70.844694915254237</v>
      </c>
      <c r="G159" s="34">
        <f t="shared" si="31"/>
        <v>317.38423322034026</v>
      </c>
      <c r="H159" s="35"/>
      <c r="J159" s="250" t="s">
        <v>64</v>
      </c>
      <c r="K159" s="251" t="s">
        <v>64</v>
      </c>
      <c r="L159" s="251" t="s">
        <v>64</v>
      </c>
      <c r="M159" s="251" t="s">
        <v>64</v>
      </c>
      <c r="N159" s="251" t="s">
        <v>64</v>
      </c>
      <c r="O159" s="251" t="s">
        <v>64</v>
      </c>
      <c r="P159" s="191">
        <v>4.4800000000000182</v>
      </c>
      <c r="Q159" s="200">
        <v>85.45</v>
      </c>
      <c r="R159" s="213">
        <v>382.81600000000157</v>
      </c>
      <c r="S159" s="72">
        <f t="shared" si="28"/>
        <v>65.431766779661302</v>
      </c>
      <c r="T159" s="72">
        <f t="shared" si="26"/>
        <v>14.605305084745765</v>
      </c>
      <c r="V159" s="225">
        <f t="shared" si="27"/>
        <v>1.6469693580085029E-5</v>
      </c>
    </row>
    <row r="160" spans="2:22" ht="15.5" x14ac:dyDescent="0.35">
      <c r="B160" s="65" t="s">
        <v>261</v>
      </c>
      <c r="C160" s="66" t="s">
        <v>199</v>
      </c>
      <c r="D160" s="67" t="s">
        <v>36</v>
      </c>
      <c r="E160" s="33">
        <v>16.989733070613649</v>
      </c>
      <c r="F160" s="34">
        <v>70.844694915254237</v>
      </c>
      <c r="G160" s="34">
        <f t="shared" si="31"/>
        <v>1203.6324560792295</v>
      </c>
      <c r="H160" s="35"/>
      <c r="J160" s="250" t="s">
        <v>199</v>
      </c>
      <c r="K160" s="251" t="s">
        <v>199</v>
      </c>
      <c r="L160" s="251" t="s">
        <v>199</v>
      </c>
      <c r="M160" s="251" t="s">
        <v>199</v>
      </c>
      <c r="N160" s="251" t="s">
        <v>199</v>
      </c>
      <c r="O160" s="251" t="s">
        <v>199</v>
      </c>
      <c r="P160" s="191">
        <v>16.989733070613649</v>
      </c>
      <c r="Q160" s="200">
        <v>135.02000000000001</v>
      </c>
      <c r="R160" s="213">
        <v>2293.9537591942553</v>
      </c>
      <c r="S160" s="72">
        <f t="shared" si="28"/>
        <v>1090.3213031150258</v>
      </c>
      <c r="T160" s="72">
        <f t="shared" si="26"/>
        <v>64.175305084745773</v>
      </c>
      <c r="V160" s="225">
        <f t="shared" si="27"/>
        <v>2.7444250170737076E-4</v>
      </c>
    </row>
    <row r="161" spans="2:22" ht="15.5" x14ac:dyDescent="0.35">
      <c r="B161" s="65" t="s">
        <v>262</v>
      </c>
      <c r="C161" s="66" t="s">
        <v>167</v>
      </c>
      <c r="D161" s="67" t="s">
        <v>168</v>
      </c>
      <c r="E161" s="33">
        <v>217.94339104209149</v>
      </c>
      <c r="F161" s="34">
        <v>6.8513705720161857</v>
      </c>
      <c r="G161" s="34">
        <f t="shared" si="31"/>
        <v>1493.2109357512015</v>
      </c>
      <c r="H161" s="35"/>
      <c r="J161" s="250" t="s">
        <v>167</v>
      </c>
      <c r="K161" s="251" t="s">
        <v>167</v>
      </c>
      <c r="L161" s="251" t="s">
        <v>167</v>
      </c>
      <c r="M161" s="251" t="s">
        <v>167</v>
      </c>
      <c r="N161" s="251" t="s">
        <v>167</v>
      </c>
      <c r="O161" s="251" t="s">
        <v>167</v>
      </c>
      <c r="P161" s="191">
        <v>217.94339104209149</v>
      </c>
      <c r="Q161" s="200">
        <v>7.11</v>
      </c>
      <c r="R161" s="213">
        <v>1549.5775103092706</v>
      </c>
      <c r="S161" s="72">
        <f t="shared" si="28"/>
        <v>56.366574558069033</v>
      </c>
      <c r="T161" s="72">
        <f t="shared" si="26"/>
        <v>0.25862942798381461</v>
      </c>
      <c r="V161" s="225">
        <f t="shared" si="27"/>
        <v>1.4187912948408681E-5</v>
      </c>
    </row>
    <row r="162" spans="2:22" ht="31" x14ac:dyDescent="0.35">
      <c r="B162" s="68" t="s">
        <v>263</v>
      </c>
      <c r="C162" s="69" t="s">
        <v>203</v>
      </c>
      <c r="D162" s="70" t="s">
        <v>204</v>
      </c>
      <c r="E162" s="39">
        <v>11.34</v>
      </c>
      <c r="F162" s="40">
        <v>698.55865453890783</v>
      </c>
      <c r="G162" s="40">
        <f t="shared" si="31"/>
        <v>7921.6551424712143</v>
      </c>
      <c r="H162" s="41"/>
      <c r="J162" s="250" t="s">
        <v>203</v>
      </c>
      <c r="K162" s="251" t="s">
        <v>203</v>
      </c>
      <c r="L162" s="251" t="s">
        <v>203</v>
      </c>
      <c r="M162" s="251" t="s">
        <v>203</v>
      </c>
      <c r="N162" s="251" t="s">
        <v>203</v>
      </c>
      <c r="O162" s="251" t="s">
        <v>203</v>
      </c>
      <c r="P162" s="191">
        <v>11.34</v>
      </c>
      <c r="Q162" s="200">
        <v>859.14</v>
      </c>
      <c r="R162" s="213">
        <v>9742.6476000000002</v>
      </c>
      <c r="S162" s="72">
        <f t="shared" si="28"/>
        <v>1820.992457528786</v>
      </c>
      <c r="T162" s="72">
        <f t="shared" si="26"/>
        <v>160.58134546109216</v>
      </c>
      <c r="V162" s="225">
        <f t="shared" si="27"/>
        <v>4.5835821441501273E-4</v>
      </c>
    </row>
    <row r="163" spans="2:22" ht="15.5" x14ac:dyDescent="0.35">
      <c r="B163" s="45" t="s">
        <v>264</v>
      </c>
      <c r="C163" s="46" t="s">
        <v>265</v>
      </c>
      <c r="D163" s="84"/>
      <c r="E163" s="59"/>
      <c r="F163" s="43"/>
      <c r="G163" s="43"/>
      <c r="H163" s="61"/>
      <c r="J163" s="259" t="s">
        <v>265</v>
      </c>
      <c r="K163" s="260" t="s">
        <v>265</v>
      </c>
      <c r="L163" s="260" t="s">
        <v>265</v>
      </c>
      <c r="M163" s="260" t="s">
        <v>265</v>
      </c>
      <c r="N163" s="260" t="s">
        <v>265</v>
      </c>
      <c r="O163" s="260" t="s">
        <v>265</v>
      </c>
      <c r="P163" s="201"/>
      <c r="Q163" s="202"/>
      <c r="R163" s="214"/>
      <c r="S163" s="72">
        <f t="shared" si="28"/>
        <v>0</v>
      </c>
      <c r="T163" s="72">
        <f t="shared" si="26"/>
        <v>0</v>
      </c>
      <c r="V163" s="225">
        <f t="shared" si="27"/>
        <v>0</v>
      </c>
    </row>
    <row r="164" spans="2:22" ht="15.75" customHeight="1" x14ac:dyDescent="0.35">
      <c r="B164" s="62" t="s">
        <v>266</v>
      </c>
      <c r="C164" s="63" t="s">
        <v>154</v>
      </c>
      <c r="D164" s="64" t="s">
        <v>46</v>
      </c>
      <c r="E164" s="44">
        <v>443.73009999999994</v>
      </c>
      <c r="F164" s="28">
        <v>18.768305062146897</v>
      </c>
      <c r="G164" s="28">
        <f t="shared" ref="G164:G170" si="32">+F164*E164</f>
        <v>8328.0618820569471</v>
      </c>
      <c r="H164" s="29"/>
      <c r="J164" s="250" t="s">
        <v>154</v>
      </c>
      <c r="K164" s="251" t="s">
        <v>154</v>
      </c>
      <c r="L164" s="251" t="s">
        <v>154</v>
      </c>
      <c r="M164" s="251" t="s">
        <v>154</v>
      </c>
      <c r="N164" s="251" t="s">
        <v>154</v>
      </c>
      <c r="O164" s="251" t="s">
        <v>154</v>
      </c>
      <c r="P164" s="191">
        <v>443.73009999999994</v>
      </c>
      <c r="Q164" s="200">
        <v>15.39</v>
      </c>
      <c r="R164" s="213">
        <v>6829.0062389999994</v>
      </c>
      <c r="S164" s="72">
        <f t="shared" si="28"/>
        <v>-1499.0556430569477</v>
      </c>
      <c r="T164" s="72">
        <f t="shared" si="26"/>
        <v>-3.3783050621468966</v>
      </c>
      <c r="V164" s="225">
        <f t="shared" si="27"/>
        <v>-3.7732417013565232E-4</v>
      </c>
    </row>
    <row r="165" spans="2:22" ht="31" x14ac:dyDescent="0.35">
      <c r="B165" s="65" t="s">
        <v>267</v>
      </c>
      <c r="C165" s="66" t="s">
        <v>209</v>
      </c>
      <c r="D165" s="67" t="s">
        <v>46</v>
      </c>
      <c r="E165" s="33">
        <v>232.86835000000008</v>
      </c>
      <c r="F165" s="34">
        <v>49.080007404423995</v>
      </c>
      <c r="G165" s="34">
        <f t="shared" si="32"/>
        <v>11429.180342256002</v>
      </c>
      <c r="H165" s="35"/>
      <c r="J165" s="250" t="s">
        <v>209</v>
      </c>
      <c r="K165" s="251" t="s">
        <v>209</v>
      </c>
      <c r="L165" s="251" t="s">
        <v>209</v>
      </c>
      <c r="M165" s="251" t="s">
        <v>209</v>
      </c>
      <c r="N165" s="251" t="s">
        <v>209</v>
      </c>
      <c r="O165" s="251" t="s">
        <v>209</v>
      </c>
      <c r="P165" s="191">
        <v>232.86835000000008</v>
      </c>
      <c r="Q165" s="200">
        <v>61.11</v>
      </c>
      <c r="R165" s="213">
        <v>14230.584868500004</v>
      </c>
      <c r="S165" s="72">
        <f t="shared" si="28"/>
        <v>2801.4045262440013</v>
      </c>
      <c r="T165" s="72">
        <f t="shared" si="26"/>
        <v>12.029992595576005</v>
      </c>
      <c r="V165" s="225">
        <f t="shared" si="27"/>
        <v>7.0513569191048514E-4</v>
      </c>
    </row>
    <row r="166" spans="2:22" ht="15.5" x14ac:dyDescent="0.35">
      <c r="B166" s="65" t="s">
        <v>268</v>
      </c>
      <c r="C166" s="66" t="s">
        <v>211</v>
      </c>
      <c r="D166" s="67" t="s">
        <v>46</v>
      </c>
      <c r="E166" s="33">
        <v>8.5744000000000025</v>
      </c>
      <c r="F166" s="34">
        <v>540.77911489933331</v>
      </c>
      <c r="G166" s="34">
        <f t="shared" si="32"/>
        <v>4636.856442792845</v>
      </c>
      <c r="H166" s="35"/>
      <c r="J166" s="250" t="s">
        <v>211</v>
      </c>
      <c r="K166" s="251" t="s">
        <v>211</v>
      </c>
      <c r="L166" s="251" t="s">
        <v>211</v>
      </c>
      <c r="M166" s="251" t="s">
        <v>211</v>
      </c>
      <c r="N166" s="251" t="s">
        <v>211</v>
      </c>
      <c r="O166" s="251" t="s">
        <v>211</v>
      </c>
      <c r="P166" s="191">
        <v>8.5744000000000025</v>
      </c>
      <c r="Q166" s="200">
        <v>423.74</v>
      </c>
      <c r="R166" s="213">
        <v>3633.316256000001</v>
      </c>
      <c r="S166" s="72">
        <f t="shared" si="28"/>
        <v>-1003.540186792844</v>
      </c>
      <c r="T166" s="72">
        <f t="shared" si="26"/>
        <v>-117.0391148993333</v>
      </c>
      <c r="V166" s="225">
        <f t="shared" si="27"/>
        <v>-2.5259900787085224E-4</v>
      </c>
    </row>
    <row r="167" spans="2:22" ht="15.5" x14ac:dyDescent="0.35">
      <c r="B167" s="65" t="s">
        <v>269</v>
      </c>
      <c r="C167" s="66" t="s">
        <v>213</v>
      </c>
      <c r="D167" s="67" t="s">
        <v>46</v>
      </c>
      <c r="E167" s="33">
        <v>43.4559</v>
      </c>
      <c r="F167" s="34">
        <v>627.19411489933327</v>
      </c>
      <c r="G167" s="34">
        <f t="shared" si="32"/>
        <v>27255.284737653936</v>
      </c>
      <c r="H167" s="35"/>
      <c r="J167" s="250" t="s">
        <v>213</v>
      </c>
      <c r="K167" s="251" t="s">
        <v>213</v>
      </c>
      <c r="L167" s="251" t="s">
        <v>213</v>
      </c>
      <c r="M167" s="251" t="s">
        <v>213</v>
      </c>
      <c r="N167" s="251" t="s">
        <v>213</v>
      </c>
      <c r="O167" s="251" t="s">
        <v>213</v>
      </c>
      <c r="P167" s="191">
        <v>43.4559</v>
      </c>
      <c r="Q167" s="200">
        <v>713.59</v>
      </c>
      <c r="R167" s="213">
        <v>31009.695681000001</v>
      </c>
      <c r="S167" s="72">
        <f t="shared" si="28"/>
        <v>3754.4109433460653</v>
      </c>
      <c r="T167" s="72">
        <f t="shared" si="26"/>
        <v>86.39588510066676</v>
      </c>
      <c r="V167" s="225">
        <f t="shared" si="27"/>
        <v>9.4501494998371397E-4</v>
      </c>
    </row>
    <row r="168" spans="2:22" ht="15.5" x14ac:dyDescent="0.35">
      <c r="B168" s="65" t="s">
        <v>270</v>
      </c>
      <c r="C168" s="66" t="s">
        <v>271</v>
      </c>
      <c r="D168" s="67" t="s">
        <v>36</v>
      </c>
      <c r="E168" s="33">
        <v>569.21799999999996</v>
      </c>
      <c r="F168" s="34">
        <v>70.844694915254237</v>
      </c>
      <c r="G168" s="34">
        <f t="shared" si="32"/>
        <v>40326.075550271184</v>
      </c>
      <c r="H168" s="35"/>
      <c r="J168" s="250" t="s">
        <v>271</v>
      </c>
      <c r="K168" s="251" t="s">
        <v>271</v>
      </c>
      <c r="L168" s="251" t="s">
        <v>271</v>
      </c>
      <c r="M168" s="251" t="s">
        <v>271</v>
      </c>
      <c r="N168" s="251" t="s">
        <v>271</v>
      </c>
      <c r="O168" s="251" t="s">
        <v>271</v>
      </c>
      <c r="P168" s="191">
        <v>569.21799999999996</v>
      </c>
      <c r="Q168" s="200">
        <v>85.45</v>
      </c>
      <c r="R168" s="213">
        <v>48639.678099999997</v>
      </c>
      <c r="S168" s="72">
        <f t="shared" si="28"/>
        <v>8313.6025497288138</v>
      </c>
      <c r="T168" s="72">
        <f t="shared" si="26"/>
        <v>14.605305084745765</v>
      </c>
      <c r="V168" s="225">
        <f t="shared" si="27"/>
        <v>2.0925995625599996E-3</v>
      </c>
    </row>
    <row r="169" spans="2:22" ht="15.5" x14ac:dyDescent="0.35">
      <c r="B169" s="65" t="s">
        <v>272</v>
      </c>
      <c r="C169" s="66" t="s">
        <v>167</v>
      </c>
      <c r="D169" s="67" t="s">
        <v>168</v>
      </c>
      <c r="E169" s="33">
        <v>4419.0257999999994</v>
      </c>
      <c r="F169" s="34">
        <v>6.8513705720161857</v>
      </c>
      <c r="G169" s="34">
        <f t="shared" si="32"/>
        <v>30276.383323100279</v>
      </c>
      <c r="H169" s="35"/>
      <c r="J169" s="250" t="s">
        <v>167</v>
      </c>
      <c r="K169" s="251" t="s">
        <v>167</v>
      </c>
      <c r="L169" s="251" t="s">
        <v>167</v>
      </c>
      <c r="M169" s="251" t="s">
        <v>167</v>
      </c>
      <c r="N169" s="251" t="s">
        <v>167</v>
      </c>
      <c r="O169" s="251" t="s">
        <v>167</v>
      </c>
      <c r="P169" s="191">
        <v>4419.0257999999994</v>
      </c>
      <c r="Q169" s="200">
        <v>7.11</v>
      </c>
      <c r="R169" s="213">
        <v>31419.273437999997</v>
      </c>
      <c r="S169" s="72">
        <f t="shared" si="28"/>
        <v>1142.8901148997174</v>
      </c>
      <c r="T169" s="72">
        <f t="shared" si="26"/>
        <v>0.25862942798381461</v>
      </c>
      <c r="V169" s="225">
        <f t="shared" si="27"/>
        <v>2.8767448770705424E-4</v>
      </c>
    </row>
    <row r="170" spans="2:22" ht="15.5" x14ac:dyDescent="0.35">
      <c r="B170" s="68" t="s">
        <v>273</v>
      </c>
      <c r="C170" s="69" t="s">
        <v>217</v>
      </c>
      <c r="D170" s="70" t="s">
        <v>50</v>
      </c>
      <c r="E170" s="39">
        <v>7.4812499999999993</v>
      </c>
      <c r="F170" s="40">
        <v>17.938983050847458</v>
      </c>
      <c r="G170" s="40">
        <f t="shared" si="32"/>
        <v>134.20601694915254</v>
      </c>
      <c r="H170" s="41"/>
      <c r="J170" s="250" t="s">
        <v>217</v>
      </c>
      <c r="K170" s="251" t="s">
        <v>217</v>
      </c>
      <c r="L170" s="251" t="s">
        <v>217</v>
      </c>
      <c r="M170" s="251" t="s">
        <v>217</v>
      </c>
      <c r="N170" s="251" t="s">
        <v>217</v>
      </c>
      <c r="O170" s="251" t="s">
        <v>217</v>
      </c>
      <c r="P170" s="191">
        <v>7.4812499999999993</v>
      </c>
      <c r="Q170" s="200">
        <v>87.11</v>
      </c>
      <c r="R170" s="213">
        <v>651.69168749999994</v>
      </c>
      <c r="S170" s="72">
        <f t="shared" si="28"/>
        <v>517.48567055084743</v>
      </c>
      <c r="T170" s="72">
        <f t="shared" si="26"/>
        <v>69.171016949152545</v>
      </c>
      <c r="V170" s="225">
        <f t="shared" si="27"/>
        <v>1.3025523909139666E-4</v>
      </c>
    </row>
    <row r="171" spans="2:22" ht="15.5" x14ac:dyDescent="0.35">
      <c r="B171" s="45" t="s">
        <v>274</v>
      </c>
      <c r="C171" s="46" t="s">
        <v>275</v>
      </c>
      <c r="D171" s="84"/>
      <c r="E171" s="59"/>
      <c r="F171" s="43"/>
      <c r="G171" s="43"/>
      <c r="H171" s="61"/>
      <c r="J171" s="253" t="s">
        <v>275</v>
      </c>
      <c r="K171" s="254" t="s">
        <v>275</v>
      </c>
      <c r="L171" s="254" t="s">
        <v>275</v>
      </c>
      <c r="M171" s="254" t="s">
        <v>275</v>
      </c>
      <c r="N171" s="254" t="s">
        <v>275</v>
      </c>
      <c r="O171" s="254" t="s">
        <v>275</v>
      </c>
      <c r="P171" s="198"/>
      <c r="Q171" s="199"/>
      <c r="R171" s="212"/>
      <c r="S171" s="72">
        <f t="shared" si="28"/>
        <v>0</v>
      </c>
      <c r="T171" s="72">
        <f t="shared" si="26"/>
        <v>0</v>
      </c>
      <c r="V171" s="225">
        <f t="shared" si="27"/>
        <v>0</v>
      </c>
    </row>
    <row r="172" spans="2:22" ht="15.5" x14ac:dyDescent="0.35">
      <c r="B172" s="45" t="s">
        <v>276</v>
      </c>
      <c r="C172" s="46" t="s">
        <v>33</v>
      </c>
      <c r="D172" s="84"/>
      <c r="E172" s="59"/>
      <c r="F172" s="22"/>
      <c r="G172" s="22"/>
      <c r="H172" s="61"/>
      <c r="J172" s="259" t="s">
        <v>33</v>
      </c>
      <c r="K172" s="260" t="s">
        <v>33</v>
      </c>
      <c r="L172" s="260" t="s">
        <v>33</v>
      </c>
      <c r="M172" s="260" t="s">
        <v>33</v>
      </c>
      <c r="N172" s="260" t="s">
        <v>33</v>
      </c>
      <c r="O172" s="260" t="s">
        <v>33</v>
      </c>
      <c r="P172" s="201"/>
      <c r="Q172" s="202"/>
      <c r="R172" s="214"/>
      <c r="S172" s="72">
        <f t="shared" si="28"/>
        <v>0</v>
      </c>
      <c r="T172" s="72">
        <f t="shared" si="26"/>
        <v>0</v>
      </c>
      <c r="V172" s="225">
        <f t="shared" si="27"/>
        <v>0</v>
      </c>
    </row>
    <row r="173" spans="2:22" ht="15.75" customHeight="1" x14ac:dyDescent="0.35">
      <c r="B173" s="62" t="s">
        <v>277</v>
      </c>
      <c r="C173" s="63" t="s">
        <v>154</v>
      </c>
      <c r="D173" s="64" t="s">
        <v>46</v>
      </c>
      <c r="E173" s="44">
        <v>60.96</v>
      </c>
      <c r="F173" s="28">
        <v>18.768305062146897</v>
      </c>
      <c r="G173" s="28">
        <f t="shared" ref="G173:G174" si="33">+F173*E173</f>
        <v>1144.115876588475</v>
      </c>
      <c r="H173" s="29"/>
      <c r="J173" s="250" t="s">
        <v>154</v>
      </c>
      <c r="K173" s="251" t="s">
        <v>154</v>
      </c>
      <c r="L173" s="251" t="s">
        <v>154</v>
      </c>
      <c r="M173" s="251" t="s">
        <v>154</v>
      </c>
      <c r="N173" s="251" t="s">
        <v>154</v>
      </c>
      <c r="O173" s="251" t="s">
        <v>154</v>
      </c>
      <c r="P173" s="191">
        <v>60.96</v>
      </c>
      <c r="Q173" s="200">
        <v>15.39</v>
      </c>
      <c r="R173" s="213">
        <v>938.17439999999999</v>
      </c>
      <c r="S173" s="72">
        <f t="shared" si="28"/>
        <v>-205.94147658847498</v>
      </c>
      <c r="T173" s="72">
        <f t="shared" si="26"/>
        <v>-3.3783050621468966</v>
      </c>
      <c r="V173" s="225">
        <f t="shared" si="27"/>
        <v>-5.1837099650146335E-5</v>
      </c>
    </row>
    <row r="174" spans="2:22" ht="31" x14ac:dyDescent="0.35">
      <c r="B174" s="68" t="s">
        <v>278</v>
      </c>
      <c r="C174" s="69" t="s">
        <v>156</v>
      </c>
      <c r="D174" s="70" t="s">
        <v>46</v>
      </c>
      <c r="E174" s="39">
        <v>12.49</v>
      </c>
      <c r="F174" s="40">
        <v>49.080007404423995</v>
      </c>
      <c r="G174" s="40">
        <f t="shared" si="33"/>
        <v>613.00929248125567</v>
      </c>
      <c r="H174" s="41"/>
      <c r="J174" s="250" t="s">
        <v>156</v>
      </c>
      <c r="K174" s="251" t="s">
        <v>156</v>
      </c>
      <c r="L174" s="251" t="s">
        <v>156</v>
      </c>
      <c r="M174" s="251" t="s">
        <v>156</v>
      </c>
      <c r="N174" s="251" t="s">
        <v>156</v>
      </c>
      <c r="O174" s="251" t="s">
        <v>156</v>
      </c>
      <c r="P174" s="191">
        <v>12.49</v>
      </c>
      <c r="Q174" s="200">
        <v>61.11</v>
      </c>
      <c r="R174" s="213">
        <v>763.26390000000004</v>
      </c>
      <c r="S174" s="72">
        <f t="shared" si="28"/>
        <v>150.25460751874436</v>
      </c>
      <c r="T174" s="72">
        <f t="shared" si="26"/>
        <v>12.029992595576005</v>
      </c>
      <c r="V174" s="225">
        <f t="shared" si="27"/>
        <v>3.7820273952909288E-5</v>
      </c>
    </row>
    <row r="175" spans="2:22" ht="15.5" x14ac:dyDescent="0.35">
      <c r="B175" s="45" t="s">
        <v>279</v>
      </c>
      <c r="C175" s="46" t="s">
        <v>158</v>
      </c>
      <c r="D175" s="84"/>
      <c r="E175" s="59"/>
      <c r="F175" s="22"/>
      <c r="G175" s="22"/>
      <c r="H175" s="61"/>
      <c r="J175" s="259" t="s">
        <v>158</v>
      </c>
      <c r="K175" s="260" t="s">
        <v>158</v>
      </c>
      <c r="L175" s="260" t="s">
        <v>158</v>
      </c>
      <c r="M175" s="260" t="s">
        <v>158</v>
      </c>
      <c r="N175" s="260" t="s">
        <v>158</v>
      </c>
      <c r="O175" s="260" t="s">
        <v>158</v>
      </c>
      <c r="P175" s="201"/>
      <c r="Q175" s="202"/>
      <c r="R175" s="214"/>
      <c r="S175" s="72">
        <f t="shared" si="28"/>
        <v>0</v>
      </c>
      <c r="T175" s="72">
        <f t="shared" si="26"/>
        <v>0</v>
      </c>
      <c r="V175" s="225">
        <f t="shared" si="27"/>
        <v>0</v>
      </c>
    </row>
    <row r="176" spans="2:22" ht="15.5" x14ac:dyDescent="0.35">
      <c r="B176" s="62" t="s">
        <v>280</v>
      </c>
      <c r="C176" s="63" t="s">
        <v>160</v>
      </c>
      <c r="D176" s="64" t="s">
        <v>46</v>
      </c>
      <c r="E176" s="44">
        <v>5.58</v>
      </c>
      <c r="F176" s="28">
        <v>540.77911489933331</v>
      </c>
      <c r="G176" s="28">
        <f t="shared" ref="G176:G181" si="34">+F176*E176</f>
        <v>3017.5474611382797</v>
      </c>
      <c r="H176" s="29"/>
      <c r="J176" s="250" t="s">
        <v>160</v>
      </c>
      <c r="K176" s="251" t="s">
        <v>160</v>
      </c>
      <c r="L176" s="251" t="s">
        <v>160</v>
      </c>
      <c r="M176" s="251" t="s">
        <v>160</v>
      </c>
      <c r="N176" s="251" t="s">
        <v>160</v>
      </c>
      <c r="O176" s="251" t="s">
        <v>160</v>
      </c>
      <c r="P176" s="191">
        <v>5.58</v>
      </c>
      <c r="Q176" s="200">
        <v>423.74</v>
      </c>
      <c r="R176" s="213">
        <v>2364.4692</v>
      </c>
      <c r="S176" s="72">
        <f t="shared" si="28"/>
        <v>-653.07826113827969</v>
      </c>
      <c r="T176" s="72">
        <f t="shared" si="26"/>
        <v>-117.0391148993333</v>
      </c>
      <c r="V176" s="225">
        <f t="shared" si="27"/>
        <v>-1.6438496733524845E-4</v>
      </c>
    </row>
    <row r="177" spans="2:22" ht="15.5" x14ac:dyDescent="0.35">
      <c r="B177" s="65" t="s">
        <v>281</v>
      </c>
      <c r="C177" s="66" t="s">
        <v>162</v>
      </c>
      <c r="D177" s="67" t="s">
        <v>46</v>
      </c>
      <c r="E177" s="33">
        <v>42.89</v>
      </c>
      <c r="F177" s="34">
        <v>627.19411489933327</v>
      </c>
      <c r="G177" s="34">
        <f t="shared" si="34"/>
        <v>26900.355588032406</v>
      </c>
      <c r="H177" s="35"/>
      <c r="J177" s="250" t="s">
        <v>162</v>
      </c>
      <c r="K177" s="251" t="s">
        <v>162</v>
      </c>
      <c r="L177" s="251" t="s">
        <v>162</v>
      </c>
      <c r="M177" s="251" t="s">
        <v>162</v>
      </c>
      <c r="N177" s="251" t="s">
        <v>162</v>
      </c>
      <c r="O177" s="251" t="s">
        <v>162</v>
      </c>
      <c r="P177" s="191">
        <v>42.89</v>
      </c>
      <c r="Q177" s="200">
        <v>713.59</v>
      </c>
      <c r="R177" s="213">
        <v>30605.875100000001</v>
      </c>
      <c r="S177" s="72">
        <f t="shared" si="28"/>
        <v>3705.5195119675955</v>
      </c>
      <c r="T177" s="72">
        <f t="shared" si="26"/>
        <v>86.39588510066676</v>
      </c>
      <c r="V177" s="225">
        <f t="shared" si="27"/>
        <v>9.3270858973813601E-4</v>
      </c>
    </row>
    <row r="178" spans="2:22" ht="15.5" x14ac:dyDescent="0.35">
      <c r="B178" s="65" t="s">
        <v>282</v>
      </c>
      <c r="C178" s="66" t="s">
        <v>164</v>
      </c>
      <c r="D178" s="67" t="s">
        <v>46</v>
      </c>
      <c r="E178" s="33">
        <v>27.97</v>
      </c>
      <c r="F178" s="34">
        <v>505.84642259164099</v>
      </c>
      <c r="G178" s="34">
        <f t="shared" si="34"/>
        <v>14148.524439888199</v>
      </c>
      <c r="H178" s="35"/>
      <c r="J178" s="250" t="s">
        <v>164</v>
      </c>
      <c r="K178" s="251" t="s">
        <v>164</v>
      </c>
      <c r="L178" s="251" t="s">
        <v>164</v>
      </c>
      <c r="M178" s="251" t="s">
        <v>164</v>
      </c>
      <c r="N178" s="251" t="s">
        <v>164</v>
      </c>
      <c r="O178" s="251" t="s">
        <v>164</v>
      </c>
      <c r="P178" s="191">
        <v>27.97</v>
      </c>
      <c r="Q178" s="200">
        <v>573.96</v>
      </c>
      <c r="R178" s="213">
        <v>16053.6612</v>
      </c>
      <c r="S178" s="72">
        <f t="shared" si="28"/>
        <v>1905.1367601118018</v>
      </c>
      <c r="T178" s="72">
        <f t="shared" si="26"/>
        <v>68.113577408359049</v>
      </c>
      <c r="V178" s="225">
        <f t="shared" si="27"/>
        <v>4.7953800136343725E-4</v>
      </c>
    </row>
    <row r="179" spans="2:22" ht="15.5" x14ac:dyDescent="0.35">
      <c r="B179" s="65" t="s">
        <v>283</v>
      </c>
      <c r="C179" s="66" t="s">
        <v>271</v>
      </c>
      <c r="D179" s="67" t="s">
        <v>36</v>
      </c>
      <c r="E179" s="33">
        <v>115.1442</v>
      </c>
      <c r="F179" s="34">
        <v>70.844694915254237</v>
      </c>
      <c r="G179" s="34">
        <f t="shared" si="34"/>
        <v>8157.3557202610164</v>
      </c>
      <c r="H179" s="35"/>
      <c r="J179" s="250" t="s">
        <v>271</v>
      </c>
      <c r="K179" s="251" t="s">
        <v>271</v>
      </c>
      <c r="L179" s="251" t="s">
        <v>271</v>
      </c>
      <c r="M179" s="251" t="s">
        <v>271</v>
      </c>
      <c r="N179" s="251" t="s">
        <v>271</v>
      </c>
      <c r="O179" s="251" t="s">
        <v>271</v>
      </c>
      <c r="P179" s="191">
        <v>115.1442</v>
      </c>
      <c r="Q179" s="200">
        <v>85.45</v>
      </c>
      <c r="R179" s="213">
        <v>9839.0718899999993</v>
      </c>
      <c r="S179" s="72">
        <f t="shared" si="28"/>
        <v>1681.7161697389829</v>
      </c>
      <c r="T179" s="72">
        <f t="shared" si="26"/>
        <v>14.605305084745765</v>
      </c>
      <c r="V179" s="225">
        <f t="shared" si="27"/>
        <v>4.2330127042946832E-4</v>
      </c>
    </row>
    <row r="180" spans="2:22" ht="15.5" x14ac:dyDescent="0.35">
      <c r="B180" s="65" t="s">
        <v>284</v>
      </c>
      <c r="C180" s="66" t="s">
        <v>167</v>
      </c>
      <c r="D180" s="67" t="s">
        <v>168</v>
      </c>
      <c r="E180" s="33">
        <v>8655.4639999999999</v>
      </c>
      <c r="F180" s="34">
        <v>6.8513705720161857</v>
      </c>
      <c r="G180" s="34">
        <f t="shared" si="34"/>
        <v>59301.791336745504</v>
      </c>
      <c r="H180" s="35"/>
      <c r="J180" s="250" t="s">
        <v>167</v>
      </c>
      <c r="K180" s="251" t="s">
        <v>167</v>
      </c>
      <c r="L180" s="251" t="s">
        <v>167</v>
      </c>
      <c r="M180" s="251" t="s">
        <v>167</v>
      </c>
      <c r="N180" s="251" t="s">
        <v>167</v>
      </c>
      <c r="O180" s="251" t="s">
        <v>167</v>
      </c>
      <c r="P180" s="191">
        <v>8655.4639999999999</v>
      </c>
      <c r="Q180" s="200">
        <v>7.11</v>
      </c>
      <c r="R180" s="213">
        <v>61540.349040000001</v>
      </c>
      <c r="S180" s="72">
        <f t="shared" si="28"/>
        <v>2238.557703254497</v>
      </c>
      <c r="T180" s="72">
        <f t="shared" si="26"/>
        <v>0.25862942798381461</v>
      </c>
      <c r="V180" s="225">
        <f t="shared" si="27"/>
        <v>5.6346269172423706E-4</v>
      </c>
    </row>
    <row r="181" spans="2:22" ht="15.5" x14ac:dyDescent="0.35">
      <c r="B181" s="68" t="s">
        <v>285</v>
      </c>
      <c r="C181" s="69" t="s">
        <v>217</v>
      </c>
      <c r="D181" s="70" t="s">
        <v>50</v>
      </c>
      <c r="E181" s="39">
        <v>30.06</v>
      </c>
      <c r="F181" s="40">
        <v>17.938983050847458</v>
      </c>
      <c r="G181" s="40">
        <f t="shared" si="34"/>
        <v>539.24583050847457</v>
      </c>
      <c r="H181" s="41"/>
      <c r="J181" s="250" t="s">
        <v>217</v>
      </c>
      <c r="K181" s="251" t="s">
        <v>217</v>
      </c>
      <c r="L181" s="251" t="s">
        <v>217</v>
      </c>
      <c r="M181" s="251" t="s">
        <v>217</v>
      </c>
      <c r="N181" s="251" t="s">
        <v>217</v>
      </c>
      <c r="O181" s="251" t="s">
        <v>217</v>
      </c>
      <c r="P181" s="191">
        <v>30.06</v>
      </c>
      <c r="Q181" s="200">
        <v>87.11</v>
      </c>
      <c r="R181" s="213">
        <v>2618.5265999999997</v>
      </c>
      <c r="S181" s="72">
        <f t="shared" si="28"/>
        <v>2079.280769491525</v>
      </c>
      <c r="T181" s="72">
        <f t="shared" si="26"/>
        <v>69.171016949152545</v>
      </c>
      <c r="V181" s="225">
        <f t="shared" si="27"/>
        <v>5.233714268454313E-4</v>
      </c>
    </row>
    <row r="182" spans="2:22" ht="15.5" x14ac:dyDescent="0.35">
      <c r="B182" s="45" t="s">
        <v>286</v>
      </c>
      <c r="C182" s="46" t="s">
        <v>170</v>
      </c>
      <c r="D182" s="84"/>
      <c r="E182" s="59"/>
      <c r="F182" s="43"/>
      <c r="G182" s="43"/>
      <c r="H182" s="61"/>
      <c r="J182" s="259" t="s">
        <v>170</v>
      </c>
      <c r="K182" s="260" t="s">
        <v>170</v>
      </c>
      <c r="L182" s="260" t="s">
        <v>170</v>
      </c>
      <c r="M182" s="260" t="s">
        <v>170</v>
      </c>
      <c r="N182" s="260" t="s">
        <v>170</v>
      </c>
      <c r="O182" s="260" t="s">
        <v>170</v>
      </c>
      <c r="P182" s="201"/>
      <c r="Q182" s="202"/>
      <c r="R182" s="214"/>
      <c r="S182" s="72">
        <f t="shared" si="28"/>
        <v>0</v>
      </c>
      <c r="T182" s="72">
        <f t="shared" si="26"/>
        <v>0</v>
      </c>
      <c r="V182" s="225">
        <f t="shared" si="27"/>
        <v>0</v>
      </c>
    </row>
    <row r="183" spans="2:22" s="272" customFormat="1" ht="31" x14ac:dyDescent="0.35">
      <c r="B183" s="269" t="s">
        <v>287</v>
      </c>
      <c r="C183" s="222" t="s">
        <v>288</v>
      </c>
      <c r="D183" s="287" t="s">
        <v>17</v>
      </c>
      <c r="E183" s="227">
        <v>3</v>
      </c>
      <c r="F183" s="227">
        <v>8712.3984030911997</v>
      </c>
      <c r="G183" s="227">
        <f t="shared" ref="G183:G184" si="35">+F183*E183</f>
        <v>26137.195209273599</v>
      </c>
      <c r="H183" s="271"/>
      <c r="J183" s="273" t="s">
        <v>288</v>
      </c>
      <c r="K183" s="274" t="s">
        <v>288</v>
      </c>
      <c r="L183" s="274" t="s">
        <v>288</v>
      </c>
      <c r="M183" s="274" t="s">
        <v>288</v>
      </c>
      <c r="N183" s="274" t="s">
        <v>288</v>
      </c>
      <c r="O183" s="274" t="s">
        <v>288</v>
      </c>
      <c r="P183" s="228">
        <v>3</v>
      </c>
      <c r="Q183" s="229">
        <v>67974.69</v>
      </c>
      <c r="R183" s="230">
        <v>203924.07</v>
      </c>
      <c r="S183" s="275">
        <f t="shared" si="28"/>
        <v>177786.8747907264</v>
      </c>
      <c r="T183" s="275">
        <f t="shared" si="26"/>
        <v>59262.291596908806</v>
      </c>
      <c r="V183" s="226">
        <f t="shared" si="27"/>
        <v>4.4750363538622516E-2</v>
      </c>
    </row>
    <row r="184" spans="2:22" ht="15.5" x14ac:dyDescent="0.35">
      <c r="B184" s="68" t="s">
        <v>289</v>
      </c>
      <c r="C184" s="69" t="s">
        <v>176</v>
      </c>
      <c r="D184" s="70" t="s">
        <v>50</v>
      </c>
      <c r="E184" s="39">
        <v>5</v>
      </c>
      <c r="F184" s="40">
        <v>300</v>
      </c>
      <c r="G184" s="40">
        <f t="shared" si="35"/>
        <v>1500</v>
      </c>
      <c r="H184" s="41"/>
      <c r="J184" s="250" t="s">
        <v>176</v>
      </c>
      <c r="K184" s="251" t="s">
        <v>176</v>
      </c>
      <c r="L184" s="251" t="s">
        <v>176</v>
      </c>
      <c r="M184" s="251" t="s">
        <v>176</v>
      </c>
      <c r="N184" s="251" t="s">
        <v>176</v>
      </c>
      <c r="O184" s="251" t="s">
        <v>176</v>
      </c>
      <c r="P184" s="191">
        <v>5</v>
      </c>
      <c r="Q184" s="200">
        <v>857.91</v>
      </c>
      <c r="R184" s="213">
        <v>4289.55</v>
      </c>
      <c r="S184" s="72">
        <f t="shared" si="28"/>
        <v>2789.55</v>
      </c>
      <c r="T184" s="72">
        <f t="shared" si="26"/>
        <v>557.91</v>
      </c>
      <c r="V184" s="225">
        <f t="shared" si="27"/>
        <v>7.0215181382824962E-4</v>
      </c>
    </row>
    <row r="185" spans="2:22" ht="15.5" x14ac:dyDescent="0.35">
      <c r="B185" s="45" t="s">
        <v>290</v>
      </c>
      <c r="C185" s="20" t="s">
        <v>291</v>
      </c>
      <c r="D185" s="72"/>
      <c r="E185" s="48"/>
      <c r="F185" s="43"/>
      <c r="G185" s="43"/>
      <c r="H185" s="23">
        <f>SUM(G188:G210)</f>
        <v>1223343.3159151357</v>
      </c>
      <c r="J185" s="253" t="s">
        <v>291</v>
      </c>
      <c r="K185" s="254" t="s">
        <v>291</v>
      </c>
      <c r="L185" s="254" t="s">
        <v>291</v>
      </c>
      <c r="M185" s="254" t="s">
        <v>291</v>
      </c>
      <c r="N185" s="254" t="s">
        <v>291</v>
      </c>
      <c r="O185" s="254" t="s">
        <v>291</v>
      </c>
      <c r="P185" s="198"/>
      <c r="Q185" s="204"/>
      <c r="R185" s="216"/>
      <c r="S185" s="72">
        <f t="shared" si="28"/>
        <v>0</v>
      </c>
      <c r="T185" s="72">
        <f t="shared" si="26"/>
        <v>0</v>
      </c>
      <c r="V185" s="225">
        <f t="shared" si="27"/>
        <v>0</v>
      </c>
    </row>
    <row r="186" spans="2:22" ht="15.5" x14ac:dyDescent="0.35">
      <c r="B186" s="45" t="s">
        <v>292</v>
      </c>
      <c r="C186" s="20" t="s">
        <v>293</v>
      </c>
      <c r="D186" s="72"/>
      <c r="E186" s="48"/>
      <c r="F186" s="43"/>
      <c r="G186" s="43"/>
      <c r="H186" s="23"/>
      <c r="J186" s="259" t="s">
        <v>293</v>
      </c>
      <c r="K186" s="260" t="s">
        <v>293</v>
      </c>
      <c r="L186" s="260" t="s">
        <v>293</v>
      </c>
      <c r="M186" s="260" t="s">
        <v>293</v>
      </c>
      <c r="N186" s="260" t="s">
        <v>293</v>
      </c>
      <c r="O186" s="260" t="s">
        <v>293</v>
      </c>
      <c r="P186" s="201"/>
      <c r="Q186" s="202"/>
      <c r="R186" s="214"/>
      <c r="S186" s="72">
        <f t="shared" si="28"/>
        <v>0</v>
      </c>
      <c r="T186" s="72">
        <f t="shared" si="26"/>
        <v>0</v>
      </c>
      <c r="V186" s="225">
        <f t="shared" si="27"/>
        <v>0</v>
      </c>
    </row>
    <row r="187" spans="2:22" ht="15.5" x14ac:dyDescent="0.35">
      <c r="B187" s="45" t="s">
        <v>294</v>
      </c>
      <c r="C187" s="20" t="s">
        <v>33</v>
      </c>
      <c r="D187" s="72"/>
      <c r="E187" s="48"/>
      <c r="F187" s="43"/>
      <c r="G187" s="43"/>
      <c r="H187" s="23"/>
      <c r="J187" s="256" t="s">
        <v>33</v>
      </c>
      <c r="K187" s="257" t="s">
        <v>33</v>
      </c>
      <c r="L187" s="257" t="s">
        <v>33</v>
      </c>
      <c r="M187" s="257" t="s">
        <v>33</v>
      </c>
      <c r="N187" s="257" t="s">
        <v>33</v>
      </c>
      <c r="O187" s="257" t="s">
        <v>33</v>
      </c>
      <c r="P187" s="205"/>
      <c r="Q187" s="206"/>
      <c r="R187" s="217"/>
      <c r="S187" s="72">
        <f t="shared" si="28"/>
        <v>0</v>
      </c>
      <c r="T187" s="72">
        <f t="shared" si="26"/>
        <v>0</v>
      </c>
      <c r="V187" s="225">
        <f t="shared" si="27"/>
        <v>0</v>
      </c>
    </row>
    <row r="188" spans="2:22" ht="15.5" x14ac:dyDescent="0.35">
      <c r="B188" s="62" t="s">
        <v>295</v>
      </c>
      <c r="C188" s="63" t="s">
        <v>45</v>
      </c>
      <c r="D188" s="64" t="s">
        <v>46</v>
      </c>
      <c r="E188" s="44">
        <v>304.80000000000007</v>
      </c>
      <c r="F188" s="28">
        <v>156.76205911424984</v>
      </c>
      <c r="G188" s="28">
        <f t="shared" ref="G188:G190" si="36">+F188*E188</f>
        <v>47781.075618023358</v>
      </c>
      <c r="H188" s="52"/>
      <c r="J188" s="250" t="s">
        <v>45</v>
      </c>
      <c r="K188" s="251" t="s">
        <v>45</v>
      </c>
      <c r="L188" s="251" t="s">
        <v>45</v>
      </c>
      <c r="M188" s="251" t="s">
        <v>45</v>
      </c>
      <c r="N188" s="251" t="s">
        <v>45</v>
      </c>
      <c r="O188" s="251" t="s">
        <v>45</v>
      </c>
      <c r="P188" s="191">
        <v>304.80000000000007</v>
      </c>
      <c r="Q188" s="200">
        <v>162.28</v>
      </c>
      <c r="R188" s="213">
        <v>49462.94400000001</v>
      </c>
      <c r="S188" s="72">
        <f t="shared" si="28"/>
        <v>1681.868381976652</v>
      </c>
      <c r="T188" s="72">
        <f t="shared" si="26"/>
        <v>5.5179408857501642</v>
      </c>
      <c r="V188" s="225">
        <f t="shared" si="27"/>
        <v>4.2333958345442438E-4</v>
      </c>
    </row>
    <row r="189" spans="2:22" s="272" customFormat="1" ht="32.25" customHeight="1" x14ac:dyDescent="0.35">
      <c r="B189" s="284" t="s">
        <v>296</v>
      </c>
      <c r="C189" s="223" t="s">
        <v>80</v>
      </c>
      <c r="D189" s="285" t="s">
        <v>46</v>
      </c>
      <c r="E189" s="231">
        <v>3450.5499999999997</v>
      </c>
      <c r="F189" s="231">
        <v>6.1625108439808782</v>
      </c>
      <c r="G189" s="231">
        <f t="shared" si="36"/>
        <v>21264.051792698217</v>
      </c>
      <c r="H189" s="286"/>
      <c r="J189" s="273" t="s">
        <v>80</v>
      </c>
      <c r="K189" s="274" t="s">
        <v>80</v>
      </c>
      <c r="L189" s="274" t="s">
        <v>80</v>
      </c>
      <c r="M189" s="274" t="s">
        <v>80</v>
      </c>
      <c r="N189" s="274" t="s">
        <v>80</v>
      </c>
      <c r="O189" s="274" t="s">
        <v>80</v>
      </c>
      <c r="P189" s="228">
        <v>3450.5499999999997</v>
      </c>
      <c r="Q189" s="229">
        <v>15.39</v>
      </c>
      <c r="R189" s="230">
        <v>53103.964499999995</v>
      </c>
      <c r="S189" s="275">
        <f t="shared" si="28"/>
        <v>31839.912707301777</v>
      </c>
      <c r="T189" s="275">
        <f t="shared" si="26"/>
        <v>9.2274891560191215</v>
      </c>
      <c r="V189" s="226">
        <f t="shared" si="27"/>
        <v>8.0143580360864924E-3</v>
      </c>
    </row>
    <row r="190" spans="2:22" s="272" customFormat="1" ht="31" x14ac:dyDescent="0.35">
      <c r="B190" s="293" t="s">
        <v>297</v>
      </c>
      <c r="C190" s="294" t="s">
        <v>222</v>
      </c>
      <c r="D190" s="295" t="s">
        <v>46</v>
      </c>
      <c r="E190" s="296">
        <v>1743.9319999999998</v>
      </c>
      <c r="F190" s="296">
        <v>49.080007404423995</v>
      </c>
      <c r="G190" s="296">
        <f t="shared" si="36"/>
        <v>85592.195472811931</v>
      </c>
      <c r="H190" s="297"/>
      <c r="J190" s="273" t="s">
        <v>222</v>
      </c>
      <c r="K190" s="274" t="s">
        <v>222</v>
      </c>
      <c r="L190" s="274" t="s">
        <v>222</v>
      </c>
      <c r="M190" s="274" t="s">
        <v>222</v>
      </c>
      <c r="N190" s="274" t="s">
        <v>222</v>
      </c>
      <c r="O190" s="274" t="s">
        <v>222</v>
      </c>
      <c r="P190" s="228">
        <v>1743.9319999999998</v>
      </c>
      <c r="Q190" s="229">
        <v>61.11</v>
      </c>
      <c r="R190" s="230">
        <v>106571.68451999998</v>
      </c>
      <c r="S190" s="275">
        <f t="shared" si="28"/>
        <v>20979.48904718805</v>
      </c>
      <c r="T190" s="275">
        <f t="shared" si="26"/>
        <v>12.029992595576005</v>
      </c>
      <c r="V190" s="226">
        <f t="shared" si="27"/>
        <v>5.2807034423734958E-3</v>
      </c>
    </row>
    <row r="191" spans="2:22" ht="15.5" x14ac:dyDescent="0.35">
      <c r="B191" s="45" t="s">
        <v>298</v>
      </c>
      <c r="C191" s="46" t="s">
        <v>158</v>
      </c>
      <c r="D191" s="72"/>
      <c r="E191" s="48"/>
      <c r="F191" s="43"/>
      <c r="G191" s="43"/>
      <c r="H191" s="61"/>
      <c r="J191" s="256" t="s">
        <v>158</v>
      </c>
      <c r="K191" s="257" t="s">
        <v>158</v>
      </c>
      <c r="L191" s="257" t="s">
        <v>158</v>
      </c>
      <c r="M191" s="257" t="s">
        <v>158</v>
      </c>
      <c r="N191" s="257" t="s">
        <v>158</v>
      </c>
      <c r="O191" s="257" t="s">
        <v>158</v>
      </c>
      <c r="P191" s="205"/>
      <c r="Q191" s="206"/>
      <c r="R191" s="217"/>
      <c r="S191" s="72">
        <f t="shared" si="28"/>
        <v>0</v>
      </c>
      <c r="T191" s="72">
        <f t="shared" si="26"/>
        <v>0</v>
      </c>
      <c r="V191" s="225">
        <f t="shared" si="27"/>
        <v>0</v>
      </c>
    </row>
    <row r="192" spans="2:22" s="272" customFormat="1" ht="15.5" x14ac:dyDescent="0.35">
      <c r="B192" s="269" t="s">
        <v>299</v>
      </c>
      <c r="C192" s="222" t="s">
        <v>64</v>
      </c>
      <c r="D192" s="287" t="s">
        <v>36</v>
      </c>
      <c r="E192" s="227">
        <v>3708.4</v>
      </c>
      <c r="F192" s="227">
        <v>70.844694915254237</v>
      </c>
      <c r="G192" s="227">
        <f t="shared" ref="G192:G197" si="37">+F192*E192</f>
        <v>262720.4666237288</v>
      </c>
      <c r="H192" s="271"/>
      <c r="J192" s="273" t="s">
        <v>64</v>
      </c>
      <c r="K192" s="274" t="s">
        <v>64</v>
      </c>
      <c r="L192" s="274" t="s">
        <v>64</v>
      </c>
      <c r="M192" s="274" t="s">
        <v>64</v>
      </c>
      <c r="N192" s="274" t="s">
        <v>64</v>
      </c>
      <c r="O192" s="274" t="s">
        <v>64</v>
      </c>
      <c r="P192" s="228">
        <v>3708.4</v>
      </c>
      <c r="Q192" s="229">
        <v>85.45</v>
      </c>
      <c r="R192" s="230">
        <v>316882.78000000003</v>
      </c>
      <c r="S192" s="275">
        <f t="shared" si="28"/>
        <v>54162.313376271224</v>
      </c>
      <c r="T192" s="275">
        <f t="shared" si="26"/>
        <v>14.605305084745765</v>
      </c>
      <c r="V192" s="226">
        <f t="shared" si="27"/>
        <v>1.3633082962586404E-2</v>
      </c>
    </row>
    <row r="193" spans="2:22" ht="15.5" x14ac:dyDescent="0.35">
      <c r="B193" s="65" t="s">
        <v>300</v>
      </c>
      <c r="C193" s="66" t="s">
        <v>167</v>
      </c>
      <c r="D193" s="67" t="s">
        <v>168</v>
      </c>
      <c r="E193" s="33">
        <v>37750.260800000011</v>
      </c>
      <c r="F193" s="34">
        <v>6.8513705720161857</v>
      </c>
      <c r="G193" s="34">
        <f t="shared" si="37"/>
        <v>258641.02593105627</v>
      </c>
      <c r="H193" s="35"/>
      <c r="J193" s="250" t="s">
        <v>167</v>
      </c>
      <c r="K193" s="251" t="s">
        <v>167</v>
      </c>
      <c r="L193" s="251" t="s">
        <v>167</v>
      </c>
      <c r="M193" s="251" t="s">
        <v>167</v>
      </c>
      <c r="N193" s="251" t="s">
        <v>167</v>
      </c>
      <c r="O193" s="251" t="s">
        <v>167</v>
      </c>
      <c r="P193" s="191">
        <v>37750.260800000011</v>
      </c>
      <c r="Q193" s="200">
        <v>7.11</v>
      </c>
      <c r="R193" s="213">
        <v>268404.35428800009</v>
      </c>
      <c r="S193" s="72">
        <f t="shared" si="28"/>
        <v>9763.3283569438208</v>
      </c>
      <c r="T193" s="72">
        <f t="shared" si="26"/>
        <v>0.25862942798381461</v>
      </c>
      <c r="V193" s="225">
        <f t="shared" si="27"/>
        <v>2.4575070225767194E-3</v>
      </c>
    </row>
    <row r="194" spans="2:22" ht="15.5" x14ac:dyDescent="0.35">
      <c r="B194" s="65" t="s">
        <v>301</v>
      </c>
      <c r="C194" s="66" t="s">
        <v>160</v>
      </c>
      <c r="D194" s="67" t="s">
        <v>46</v>
      </c>
      <c r="E194" s="33">
        <v>121.91999999999996</v>
      </c>
      <c r="F194" s="34">
        <v>540.77911489933331</v>
      </c>
      <c r="G194" s="34">
        <f t="shared" si="37"/>
        <v>65931.789688526696</v>
      </c>
      <c r="H194" s="35"/>
      <c r="J194" s="250" t="s">
        <v>160</v>
      </c>
      <c r="K194" s="251" t="s">
        <v>160</v>
      </c>
      <c r="L194" s="251" t="s">
        <v>160</v>
      </c>
      <c r="M194" s="251" t="s">
        <v>160</v>
      </c>
      <c r="N194" s="251" t="s">
        <v>160</v>
      </c>
      <c r="O194" s="251" t="s">
        <v>160</v>
      </c>
      <c r="P194" s="191">
        <v>121.91999999999996</v>
      </c>
      <c r="Q194" s="200">
        <v>423.74</v>
      </c>
      <c r="R194" s="213">
        <v>51662.380799999984</v>
      </c>
      <c r="S194" s="72">
        <f t="shared" si="28"/>
        <v>-14269.408888526712</v>
      </c>
      <c r="T194" s="72">
        <f t="shared" si="26"/>
        <v>-117.0391148993333</v>
      </c>
      <c r="V194" s="225">
        <f t="shared" si="27"/>
        <v>-3.5917231572604822E-3</v>
      </c>
    </row>
    <row r="195" spans="2:22" s="272" customFormat="1" ht="15.5" x14ac:dyDescent="0.35">
      <c r="B195" s="284" t="s">
        <v>302</v>
      </c>
      <c r="C195" s="223" t="s">
        <v>162</v>
      </c>
      <c r="D195" s="285" t="s">
        <v>46</v>
      </c>
      <c r="E195" s="231">
        <v>528.32000000000016</v>
      </c>
      <c r="F195" s="231">
        <v>627.19411489933327</v>
      </c>
      <c r="G195" s="231">
        <f t="shared" si="37"/>
        <v>331359.19478361588</v>
      </c>
      <c r="H195" s="286"/>
      <c r="J195" s="273" t="s">
        <v>162</v>
      </c>
      <c r="K195" s="274" t="s">
        <v>162</v>
      </c>
      <c r="L195" s="274" t="s">
        <v>162</v>
      </c>
      <c r="M195" s="274" t="s">
        <v>162</v>
      </c>
      <c r="N195" s="274" t="s">
        <v>162</v>
      </c>
      <c r="O195" s="274" t="s">
        <v>162</v>
      </c>
      <c r="P195" s="228">
        <v>528.32000000000016</v>
      </c>
      <c r="Q195" s="229">
        <v>713.59</v>
      </c>
      <c r="R195" s="230">
        <v>377003.86880000011</v>
      </c>
      <c r="S195" s="275">
        <f t="shared" si="28"/>
        <v>45644.674016384233</v>
      </c>
      <c r="T195" s="275">
        <f t="shared" si="26"/>
        <v>86.39588510066676</v>
      </c>
      <c r="V195" s="226">
        <f t="shared" si="27"/>
        <v>1.1489125719991885E-2</v>
      </c>
    </row>
    <row r="196" spans="2:22" s="272" customFormat="1" ht="15.5" x14ac:dyDescent="0.35">
      <c r="B196" s="284" t="s">
        <v>303</v>
      </c>
      <c r="C196" s="223" t="s">
        <v>304</v>
      </c>
      <c r="D196" s="285" t="s">
        <v>50</v>
      </c>
      <c r="E196" s="231">
        <v>296.39999999999998</v>
      </c>
      <c r="F196" s="231">
        <v>17.938983050847458</v>
      </c>
      <c r="G196" s="231">
        <f t="shared" si="37"/>
        <v>5317.1145762711858</v>
      </c>
      <c r="H196" s="286"/>
      <c r="J196" s="273" t="s">
        <v>304</v>
      </c>
      <c r="K196" s="274" t="s">
        <v>304</v>
      </c>
      <c r="L196" s="274" t="s">
        <v>304</v>
      </c>
      <c r="M196" s="274" t="s">
        <v>304</v>
      </c>
      <c r="N196" s="274" t="s">
        <v>304</v>
      </c>
      <c r="O196" s="274" t="s">
        <v>304</v>
      </c>
      <c r="P196" s="228">
        <v>296.39999999999998</v>
      </c>
      <c r="Q196" s="229">
        <v>97.32</v>
      </c>
      <c r="R196" s="230">
        <v>28845.647999999997</v>
      </c>
      <c r="S196" s="275">
        <f t="shared" si="28"/>
        <v>23528.533423728812</v>
      </c>
      <c r="T196" s="275">
        <f t="shared" si="26"/>
        <v>79.381016949152539</v>
      </c>
      <c r="V196" s="226">
        <f t="shared" si="27"/>
        <v>5.9223180872147053E-3</v>
      </c>
    </row>
    <row r="197" spans="2:22" ht="31" x14ac:dyDescent="0.35">
      <c r="B197" s="68" t="s">
        <v>305</v>
      </c>
      <c r="C197" s="69" t="s">
        <v>306</v>
      </c>
      <c r="D197" s="70" t="s">
        <v>46</v>
      </c>
      <c r="E197" s="39">
        <v>1.5</v>
      </c>
      <c r="F197" s="40">
        <v>210.76502224032924</v>
      </c>
      <c r="G197" s="40">
        <f t="shared" si="37"/>
        <v>316.14753336049387</v>
      </c>
      <c r="H197" s="41"/>
      <c r="J197" s="250" t="s">
        <v>306</v>
      </c>
      <c r="K197" s="251" t="s">
        <v>306</v>
      </c>
      <c r="L197" s="251" t="s">
        <v>306</v>
      </c>
      <c r="M197" s="251" t="s">
        <v>306</v>
      </c>
      <c r="N197" s="251" t="s">
        <v>306</v>
      </c>
      <c r="O197" s="251" t="s">
        <v>306</v>
      </c>
      <c r="P197" s="191">
        <v>1.5</v>
      </c>
      <c r="Q197" s="200">
        <v>491.38</v>
      </c>
      <c r="R197" s="213">
        <v>737.06999999999994</v>
      </c>
      <c r="S197" s="72">
        <f t="shared" si="28"/>
        <v>420.92246663950607</v>
      </c>
      <c r="T197" s="72">
        <f t="shared" si="26"/>
        <v>280.61497775967075</v>
      </c>
      <c r="V197" s="225">
        <f t="shared" si="27"/>
        <v>1.0594951638507647E-4</v>
      </c>
    </row>
    <row r="198" spans="2:22" ht="15.5" x14ac:dyDescent="0.35">
      <c r="B198" s="45" t="s">
        <v>307</v>
      </c>
      <c r="C198" s="46" t="s">
        <v>308</v>
      </c>
      <c r="D198" s="72"/>
      <c r="E198" s="48"/>
      <c r="F198" s="43"/>
      <c r="G198" s="43"/>
      <c r="H198" s="61"/>
      <c r="J198" s="259" t="s">
        <v>308</v>
      </c>
      <c r="K198" s="260" t="s">
        <v>308</v>
      </c>
      <c r="L198" s="260" t="s">
        <v>308</v>
      </c>
      <c r="M198" s="260" t="s">
        <v>308</v>
      </c>
      <c r="N198" s="260" t="s">
        <v>308</v>
      </c>
      <c r="O198" s="260" t="s">
        <v>308</v>
      </c>
      <c r="P198" s="201"/>
      <c r="Q198" s="202"/>
      <c r="R198" s="214"/>
      <c r="S198" s="72">
        <f t="shared" si="28"/>
        <v>0</v>
      </c>
      <c r="T198" s="72">
        <f t="shared" si="26"/>
        <v>0</v>
      </c>
      <c r="V198" s="225">
        <f t="shared" si="27"/>
        <v>0</v>
      </c>
    </row>
    <row r="199" spans="2:22" ht="15.5" x14ac:dyDescent="0.35">
      <c r="B199" s="45" t="s">
        <v>309</v>
      </c>
      <c r="C199" s="46" t="s">
        <v>33</v>
      </c>
      <c r="D199" s="72"/>
      <c r="E199" s="48"/>
      <c r="F199" s="43"/>
      <c r="G199" s="43"/>
      <c r="H199" s="61"/>
      <c r="J199" s="256" t="s">
        <v>33</v>
      </c>
      <c r="K199" s="257" t="s">
        <v>33</v>
      </c>
      <c r="L199" s="257" t="s">
        <v>33</v>
      </c>
      <c r="M199" s="257" t="s">
        <v>33</v>
      </c>
      <c r="N199" s="257" t="s">
        <v>33</v>
      </c>
      <c r="O199" s="257" t="s">
        <v>33</v>
      </c>
      <c r="P199" s="205"/>
      <c r="Q199" s="206"/>
      <c r="R199" s="217"/>
      <c r="S199" s="72">
        <f t="shared" si="28"/>
        <v>0</v>
      </c>
      <c r="T199" s="72">
        <f t="shared" si="26"/>
        <v>0</v>
      </c>
      <c r="V199" s="225">
        <f t="shared" si="27"/>
        <v>0</v>
      </c>
    </row>
    <row r="200" spans="2:22" ht="15.5" x14ac:dyDescent="0.35">
      <c r="B200" s="62" t="s">
        <v>310</v>
      </c>
      <c r="C200" s="63" t="s">
        <v>45</v>
      </c>
      <c r="D200" s="64" t="s">
        <v>46</v>
      </c>
      <c r="E200" s="44">
        <v>178.20000000000002</v>
      </c>
      <c r="F200" s="28">
        <v>156.76205911424984</v>
      </c>
      <c r="G200" s="28">
        <f t="shared" ref="G200:G202" si="38">+F200*E200</f>
        <v>27934.998934159325</v>
      </c>
      <c r="H200" s="29"/>
      <c r="J200" s="250" t="s">
        <v>45</v>
      </c>
      <c r="K200" s="251" t="s">
        <v>45</v>
      </c>
      <c r="L200" s="251" t="s">
        <v>45</v>
      </c>
      <c r="M200" s="251" t="s">
        <v>45</v>
      </c>
      <c r="N200" s="251" t="s">
        <v>45</v>
      </c>
      <c r="O200" s="251" t="s">
        <v>45</v>
      </c>
      <c r="P200" s="191">
        <v>178.20000000000002</v>
      </c>
      <c r="Q200" s="200">
        <v>162.28</v>
      </c>
      <c r="R200" s="213">
        <v>28918.296000000002</v>
      </c>
      <c r="S200" s="72">
        <f t="shared" si="28"/>
        <v>983.29706584067753</v>
      </c>
      <c r="T200" s="72">
        <f t="shared" si="26"/>
        <v>5.5179408857501642</v>
      </c>
      <c r="V200" s="225">
        <f t="shared" si="27"/>
        <v>2.4750365410622772E-4</v>
      </c>
    </row>
    <row r="201" spans="2:22" ht="32.25" customHeight="1" x14ac:dyDescent="0.35">
      <c r="B201" s="65" t="s">
        <v>311</v>
      </c>
      <c r="C201" s="66" t="s">
        <v>80</v>
      </c>
      <c r="D201" s="67" t="s">
        <v>46</v>
      </c>
      <c r="E201" s="33">
        <v>277.5</v>
      </c>
      <c r="F201" s="34">
        <v>6.1625108439808782</v>
      </c>
      <c r="G201" s="34">
        <f t="shared" si="38"/>
        <v>1710.0967592046936</v>
      </c>
      <c r="H201" s="35"/>
      <c r="J201" s="250" t="s">
        <v>80</v>
      </c>
      <c r="K201" s="251" t="s">
        <v>80</v>
      </c>
      <c r="L201" s="251" t="s">
        <v>80</v>
      </c>
      <c r="M201" s="251" t="s">
        <v>80</v>
      </c>
      <c r="N201" s="251" t="s">
        <v>80</v>
      </c>
      <c r="O201" s="251" t="s">
        <v>80</v>
      </c>
      <c r="P201" s="191">
        <v>277.5</v>
      </c>
      <c r="Q201" s="200">
        <v>15.39</v>
      </c>
      <c r="R201" s="213">
        <v>4270.7250000000004</v>
      </c>
      <c r="S201" s="72">
        <f t="shared" si="28"/>
        <v>2560.6282407953067</v>
      </c>
      <c r="T201" s="72">
        <f t="shared" ref="T201:T257" si="39">Q201-F201</f>
        <v>9.2274891560191215</v>
      </c>
      <c r="V201" s="225">
        <f t="shared" ref="V201:V256" si="40">S201/S$259</f>
        <v>6.4453039515845374E-4</v>
      </c>
    </row>
    <row r="202" spans="2:22" ht="31" x14ac:dyDescent="0.35">
      <c r="B202" s="68" t="s">
        <v>312</v>
      </c>
      <c r="C202" s="69" t="s">
        <v>222</v>
      </c>
      <c r="D202" s="70" t="s">
        <v>46</v>
      </c>
      <c r="E202" s="39">
        <v>12.884</v>
      </c>
      <c r="F202" s="40">
        <v>49.080007404423995</v>
      </c>
      <c r="G202" s="40">
        <f t="shared" si="38"/>
        <v>632.34681539859878</v>
      </c>
      <c r="H202" s="41"/>
      <c r="J202" s="250" t="s">
        <v>222</v>
      </c>
      <c r="K202" s="251" t="s">
        <v>222</v>
      </c>
      <c r="L202" s="251" t="s">
        <v>222</v>
      </c>
      <c r="M202" s="251" t="s">
        <v>222</v>
      </c>
      <c r="N202" s="251" t="s">
        <v>222</v>
      </c>
      <c r="O202" s="251" t="s">
        <v>222</v>
      </c>
      <c r="P202" s="191">
        <v>12.884</v>
      </c>
      <c r="Q202" s="200">
        <v>61.11</v>
      </c>
      <c r="R202" s="213">
        <v>787.34123999999997</v>
      </c>
      <c r="S202" s="72">
        <f t="shared" ref="S202:S257" si="41">R202-G202</f>
        <v>154.99442460140119</v>
      </c>
      <c r="T202" s="72">
        <f t="shared" si="39"/>
        <v>12.029992595576005</v>
      </c>
      <c r="V202" s="225">
        <f t="shared" si="40"/>
        <v>3.9013323427484617E-5</v>
      </c>
    </row>
    <row r="203" spans="2:22" ht="15.5" x14ac:dyDescent="0.35">
      <c r="B203" s="45" t="s">
        <v>313</v>
      </c>
      <c r="C203" s="46" t="s">
        <v>158</v>
      </c>
      <c r="D203" s="84"/>
      <c r="E203" s="59"/>
      <c r="F203" s="43"/>
      <c r="G203" s="43"/>
      <c r="H203" s="61"/>
      <c r="J203" s="256" t="s">
        <v>158</v>
      </c>
      <c r="K203" s="257" t="s">
        <v>158</v>
      </c>
      <c r="L203" s="257" t="s">
        <v>158</v>
      </c>
      <c r="M203" s="257" t="s">
        <v>158</v>
      </c>
      <c r="N203" s="257" t="s">
        <v>158</v>
      </c>
      <c r="O203" s="257" t="s">
        <v>158</v>
      </c>
      <c r="P203" s="205"/>
      <c r="Q203" s="206"/>
      <c r="R203" s="217"/>
      <c r="S203" s="72">
        <f t="shared" si="41"/>
        <v>0</v>
      </c>
      <c r="T203" s="72">
        <f t="shared" si="39"/>
        <v>0</v>
      </c>
      <c r="V203" s="225">
        <f t="shared" si="40"/>
        <v>0</v>
      </c>
    </row>
    <row r="204" spans="2:22" ht="31" x14ac:dyDescent="0.35">
      <c r="B204" s="62" t="s">
        <v>314</v>
      </c>
      <c r="C204" s="63" t="s">
        <v>315</v>
      </c>
      <c r="D204" s="64" t="s">
        <v>36</v>
      </c>
      <c r="E204" s="44">
        <v>21.621600000000004</v>
      </c>
      <c r="F204" s="28">
        <v>70.844694915254237</v>
      </c>
      <c r="G204" s="28">
        <f t="shared" ref="G204:G210" si="42">+F204*E204</f>
        <v>1531.7756555796614</v>
      </c>
      <c r="H204" s="29"/>
      <c r="J204" s="250" t="s">
        <v>315</v>
      </c>
      <c r="K204" s="251" t="s">
        <v>315</v>
      </c>
      <c r="L204" s="251" t="s">
        <v>315</v>
      </c>
      <c r="M204" s="251" t="s">
        <v>315</v>
      </c>
      <c r="N204" s="251" t="s">
        <v>315</v>
      </c>
      <c r="O204" s="251" t="s">
        <v>315</v>
      </c>
      <c r="P204" s="191">
        <v>21.621600000000004</v>
      </c>
      <c r="Q204" s="200">
        <v>81.010000000000005</v>
      </c>
      <c r="R204" s="213">
        <v>1751.5658160000005</v>
      </c>
      <c r="S204" s="72">
        <f t="shared" si="41"/>
        <v>219.79016042033913</v>
      </c>
      <c r="T204" s="72">
        <f t="shared" si="39"/>
        <v>10.165305084745768</v>
      </c>
      <c r="V204" s="225">
        <f t="shared" si="40"/>
        <v>5.5322922980675406E-5</v>
      </c>
    </row>
    <row r="205" spans="2:22" ht="15.5" x14ac:dyDescent="0.35">
      <c r="B205" s="65" t="s">
        <v>316</v>
      </c>
      <c r="C205" s="66" t="s">
        <v>64</v>
      </c>
      <c r="D205" s="67" t="s">
        <v>36</v>
      </c>
      <c r="E205" s="33">
        <v>629.30079999999998</v>
      </c>
      <c r="F205" s="34">
        <v>70.844694915254237</v>
      </c>
      <c r="G205" s="34">
        <f t="shared" si="42"/>
        <v>44582.623185925426</v>
      </c>
      <c r="H205" s="35"/>
      <c r="J205" s="250" t="s">
        <v>64</v>
      </c>
      <c r="K205" s="251" t="s">
        <v>64</v>
      </c>
      <c r="L205" s="251" t="s">
        <v>64</v>
      </c>
      <c r="M205" s="251" t="s">
        <v>64</v>
      </c>
      <c r="N205" s="251" t="s">
        <v>64</v>
      </c>
      <c r="O205" s="251" t="s">
        <v>64</v>
      </c>
      <c r="P205" s="191">
        <v>629.30079999999998</v>
      </c>
      <c r="Q205" s="200">
        <v>85.45</v>
      </c>
      <c r="R205" s="213">
        <v>53773.753360000002</v>
      </c>
      <c r="S205" s="72">
        <f t="shared" si="41"/>
        <v>9191.1301740745766</v>
      </c>
      <c r="T205" s="72">
        <f t="shared" si="39"/>
        <v>14.605305084745765</v>
      </c>
      <c r="V205" s="225">
        <f t="shared" si="40"/>
        <v>2.3134802110942694E-3</v>
      </c>
    </row>
    <row r="206" spans="2:22" ht="31" x14ac:dyDescent="0.35">
      <c r="B206" s="65" t="s">
        <v>317</v>
      </c>
      <c r="C206" s="66" t="s">
        <v>318</v>
      </c>
      <c r="D206" s="67" t="s">
        <v>36</v>
      </c>
      <c r="E206" s="33">
        <v>926.1407999999999</v>
      </c>
      <c r="F206" s="34">
        <v>14.348262427118645</v>
      </c>
      <c r="G206" s="34">
        <f t="shared" si="42"/>
        <v>13288.511242861601</v>
      </c>
      <c r="H206" s="35"/>
      <c r="J206" s="250" t="s">
        <v>318</v>
      </c>
      <c r="K206" s="251" t="s">
        <v>318</v>
      </c>
      <c r="L206" s="251" t="s">
        <v>318</v>
      </c>
      <c r="M206" s="251" t="s">
        <v>318</v>
      </c>
      <c r="N206" s="251" t="s">
        <v>318</v>
      </c>
      <c r="O206" s="251" t="s">
        <v>318</v>
      </c>
      <c r="P206" s="191">
        <v>926.1407999999999</v>
      </c>
      <c r="Q206" s="200">
        <v>24.05</v>
      </c>
      <c r="R206" s="213">
        <v>22273.686239999999</v>
      </c>
      <c r="S206" s="72">
        <f t="shared" si="41"/>
        <v>8985.1749971383979</v>
      </c>
      <c r="T206" s="72">
        <f t="shared" si="39"/>
        <v>9.7017375728813562</v>
      </c>
      <c r="V206" s="225">
        <f t="shared" si="40"/>
        <v>2.2616396629581703E-3</v>
      </c>
    </row>
    <row r="207" spans="2:22" ht="15.5" x14ac:dyDescent="0.35">
      <c r="B207" s="65" t="s">
        <v>319</v>
      </c>
      <c r="C207" s="66" t="s">
        <v>160</v>
      </c>
      <c r="D207" s="67" t="s">
        <v>46</v>
      </c>
      <c r="E207" s="33">
        <v>32.575000000000003</v>
      </c>
      <c r="F207" s="34">
        <v>540.77911489933331</v>
      </c>
      <c r="G207" s="34">
        <f t="shared" si="42"/>
        <v>17615.879667845784</v>
      </c>
      <c r="H207" s="35"/>
      <c r="J207" s="250" t="s">
        <v>160</v>
      </c>
      <c r="K207" s="251" t="s">
        <v>160</v>
      </c>
      <c r="L207" s="251" t="s">
        <v>160</v>
      </c>
      <c r="M207" s="251" t="s">
        <v>160</v>
      </c>
      <c r="N207" s="251" t="s">
        <v>160</v>
      </c>
      <c r="O207" s="251" t="s">
        <v>160</v>
      </c>
      <c r="P207" s="191">
        <v>32.575000000000003</v>
      </c>
      <c r="Q207" s="200">
        <v>423.74</v>
      </c>
      <c r="R207" s="213">
        <v>13803.330500000002</v>
      </c>
      <c r="S207" s="72">
        <f t="shared" si="41"/>
        <v>-3812.549167845782</v>
      </c>
      <c r="T207" s="72">
        <f t="shared" si="39"/>
        <v>-117.0391148993333</v>
      </c>
      <c r="V207" s="225">
        <f t="shared" si="40"/>
        <v>-9.5964880124475252E-4</v>
      </c>
    </row>
    <row r="208" spans="2:22" ht="15.5" x14ac:dyDescent="0.35">
      <c r="B208" s="65" t="s">
        <v>320</v>
      </c>
      <c r="C208" s="66" t="s">
        <v>162</v>
      </c>
      <c r="D208" s="67" t="s">
        <v>46</v>
      </c>
      <c r="E208" s="33">
        <v>49.851999999999997</v>
      </c>
      <c r="F208" s="34">
        <v>627.19411489933327</v>
      </c>
      <c r="G208" s="34">
        <f t="shared" si="42"/>
        <v>31266.88101596156</v>
      </c>
      <c r="H208" s="35"/>
      <c r="J208" s="250" t="s">
        <v>162</v>
      </c>
      <c r="K208" s="251" t="s">
        <v>162</v>
      </c>
      <c r="L208" s="251" t="s">
        <v>162</v>
      </c>
      <c r="M208" s="251" t="s">
        <v>162</v>
      </c>
      <c r="N208" s="251" t="s">
        <v>162</v>
      </c>
      <c r="O208" s="251" t="s">
        <v>162</v>
      </c>
      <c r="P208" s="191">
        <v>49.851999999999997</v>
      </c>
      <c r="Q208" s="200">
        <v>713.59</v>
      </c>
      <c r="R208" s="213">
        <v>35573.888679999996</v>
      </c>
      <c r="S208" s="72">
        <f t="shared" si="41"/>
        <v>4307.0076640384359</v>
      </c>
      <c r="T208" s="72">
        <f t="shared" si="39"/>
        <v>86.39588510066676</v>
      </c>
      <c r="V208" s="225">
        <f t="shared" si="40"/>
        <v>1.084107918293904E-3</v>
      </c>
    </row>
    <row r="209" spans="2:22" s="272" customFormat="1" ht="31" x14ac:dyDescent="0.35">
      <c r="B209" s="284" t="s">
        <v>321</v>
      </c>
      <c r="C209" s="223" t="s">
        <v>322</v>
      </c>
      <c r="D209" s="285" t="s">
        <v>50</v>
      </c>
      <c r="E209" s="231">
        <v>308.88</v>
      </c>
      <c r="F209" s="231">
        <v>17.938983050847458</v>
      </c>
      <c r="G209" s="231">
        <f t="shared" si="42"/>
        <v>5540.9930847457626</v>
      </c>
      <c r="H209" s="286"/>
      <c r="J209" s="273" t="s">
        <v>322</v>
      </c>
      <c r="K209" s="274" t="s">
        <v>322</v>
      </c>
      <c r="L209" s="274" t="s">
        <v>322</v>
      </c>
      <c r="M209" s="274" t="s">
        <v>322</v>
      </c>
      <c r="N209" s="274" t="s">
        <v>322</v>
      </c>
      <c r="O209" s="274" t="s">
        <v>322</v>
      </c>
      <c r="P209" s="228">
        <v>308.88</v>
      </c>
      <c r="Q209" s="229">
        <v>97.32</v>
      </c>
      <c r="R209" s="230">
        <v>30060.201599999997</v>
      </c>
      <c r="S209" s="275">
        <f t="shared" si="41"/>
        <v>24519.208515254235</v>
      </c>
      <c r="T209" s="275">
        <f t="shared" si="39"/>
        <v>79.381016949152539</v>
      </c>
      <c r="V209" s="226">
        <f t="shared" si="40"/>
        <v>6.1716788487816403E-3</v>
      </c>
    </row>
    <row r="210" spans="2:22" ht="31" x14ac:dyDescent="0.35">
      <c r="B210" s="68" t="s">
        <v>323</v>
      </c>
      <c r="C210" s="69" t="s">
        <v>306</v>
      </c>
      <c r="D210" s="70" t="s">
        <v>46</v>
      </c>
      <c r="E210" s="39">
        <v>1.5</v>
      </c>
      <c r="F210" s="40">
        <v>210.76502224032924</v>
      </c>
      <c r="G210" s="40">
        <f t="shared" si="42"/>
        <v>316.14753336049387</v>
      </c>
      <c r="H210" s="41"/>
      <c r="J210" s="250" t="s">
        <v>306</v>
      </c>
      <c r="K210" s="251" t="s">
        <v>306</v>
      </c>
      <c r="L210" s="251" t="s">
        <v>306</v>
      </c>
      <c r="M210" s="251" t="s">
        <v>306</v>
      </c>
      <c r="N210" s="251" t="s">
        <v>306</v>
      </c>
      <c r="O210" s="251" t="s">
        <v>306</v>
      </c>
      <c r="P210" s="191">
        <v>1.5</v>
      </c>
      <c r="Q210" s="200">
        <v>491.38</v>
      </c>
      <c r="R210" s="213">
        <v>737.06999999999994</v>
      </c>
      <c r="S210" s="72">
        <f t="shared" si="41"/>
        <v>420.92246663950607</v>
      </c>
      <c r="T210" s="72">
        <f t="shared" si="39"/>
        <v>280.61497775967075</v>
      </c>
      <c r="V210" s="225">
        <f t="shared" si="40"/>
        <v>1.0594951638507647E-4</v>
      </c>
    </row>
    <row r="211" spans="2:22" ht="15.5" x14ac:dyDescent="0.35">
      <c r="B211" s="45" t="s">
        <v>324</v>
      </c>
      <c r="C211" s="20" t="s">
        <v>325</v>
      </c>
      <c r="D211" s="72"/>
      <c r="E211" s="86"/>
      <c r="F211" s="43"/>
      <c r="G211" s="43"/>
      <c r="H211" s="23">
        <f>SUM(G212:G222)</f>
        <v>76133.456019794583</v>
      </c>
      <c r="J211" s="253" t="s">
        <v>325</v>
      </c>
      <c r="K211" s="254" t="s">
        <v>325</v>
      </c>
      <c r="L211" s="254" t="s">
        <v>325</v>
      </c>
      <c r="M211" s="254" t="s">
        <v>325</v>
      </c>
      <c r="N211" s="254" t="s">
        <v>325</v>
      </c>
      <c r="O211" s="254" t="s">
        <v>325</v>
      </c>
      <c r="P211" s="198"/>
      <c r="Q211" s="199"/>
      <c r="R211" s="212"/>
      <c r="S211" s="72">
        <f t="shared" si="41"/>
        <v>0</v>
      </c>
      <c r="T211" s="72">
        <f t="shared" si="39"/>
        <v>0</v>
      </c>
      <c r="V211" s="225">
        <f t="shared" si="40"/>
        <v>0</v>
      </c>
    </row>
    <row r="212" spans="2:22" ht="15.5" x14ac:dyDescent="0.35">
      <c r="B212" s="62" t="s">
        <v>326</v>
      </c>
      <c r="C212" s="63" t="s">
        <v>45</v>
      </c>
      <c r="D212" s="64" t="s">
        <v>46</v>
      </c>
      <c r="E212" s="87">
        <v>2.38775</v>
      </c>
      <c r="F212" s="28">
        <v>156.76205911424984</v>
      </c>
      <c r="G212" s="28">
        <f t="shared" ref="G212:G222" si="43">+F212*E212</f>
        <v>374.30860665005008</v>
      </c>
      <c r="H212" s="29"/>
      <c r="J212" s="250" t="s">
        <v>45</v>
      </c>
      <c r="K212" s="251" t="s">
        <v>45</v>
      </c>
      <c r="L212" s="251" t="s">
        <v>45</v>
      </c>
      <c r="M212" s="251" t="s">
        <v>45</v>
      </c>
      <c r="N212" s="251" t="s">
        <v>45</v>
      </c>
      <c r="O212" s="251" t="s">
        <v>45</v>
      </c>
      <c r="P212" s="191">
        <v>2.38775</v>
      </c>
      <c r="Q212" s="200">
        <v>162.28</v>
      </c>
      <c r="R212" s="213">
        <v>387.48407000000003</v>
      </c>
      <c r="S212" s="72">
        <f t="shared" si="41"/>
        <v>13.17546334994995</v>
      </c>
      <c r="T212" s="72">
        <f t="shared" si="39"/>
        <v>5.5179408857501642</v>
      </c>
      <c r="V212" s="225">
        <f t="shared" si="40"/>
        <v>3.3163684068021665E-6</v>
      </c>
    </row>
    <row r="213" spans="2:22" ht="39" customHeight="1" x14ac:dyDescent="0.35">
      <c r="B213" s="65" t="s">
        <v>327</v>
      </c>
      <c r="C213" s="66" t="s">
        <v>154</v>
      </c>
      <c r="D213" s="67" t="s">
        <v>46</v>
      </c>
      <c r="E213" s="33">
        <v>934.25</v>
      </c>
      <c r="F213" s="34">
        <v>18.768305062146897</v>
      </c>
      <c r="G213" s="34">
        <f t="shared" si="43"/>
        <v>17534.28900431074</v>
      </c>
      <c r="H213" s="35"/>
      <c r="J213" s="250" t="s">
        <v>154</v>
      </c>
      <c r="K213" s="251" t="s">
        <v>154</v>
      </c>
      <c r="L213" s="251" t="s">
        <v>154</v>
      </c>
      <c r="M213" s="251" t="s">
        <v>154</v>
      </c>
      <c r="N213" s="251" t="s">
        <v>154</v>
      </c>
      <c r="O213" s="251" t="s">
        <v>154</v>
      </c>
      <c r="P213" s="191">
        <v>934.25</v>
      </c>
      <c r="Q213" s="200">
        <v>15.39</v>
      </c>
      <c r="R213" s="213">
        <v>14378.1075</v>
      </c>
      <c r="S213" s="72">
        <f t="shared" si="41"/>
        <v>-3156.1815043107399</v>
      </c>
      <c r="T213" s="72">
        <f t="shared" si="39"/>
        <v>-3.3783050621468966</v>
      </c>
      <c r="V213" s="225">
        <f t="shared" si="40"/>
        <v>-7.9443586529116144E-4</v>
      </c>
    </row>
    <row r="214" spans="2:22" ht="15.5" x14ac:dyDescent="0.35">
      <c r="B214" s="65" t="s">
        <v>328</v>
      </c>
      <c r="C214" s="66" t="s">
        <v>329</v>
      </c>
      <c r="D214" s="67" t="s">
        <v>46</v>
      </c>
      <c r="E214" s="88">
        <v>11.05</v>
      </c>
      <c r="F214" s="34">
        <v>75.456572204700649</v>
      </c>
      <c r="G214" s="34">
        <f t="shared" si="43"/>
        <v>833.79512286194222</v>
      </c>
      <c r="H214" s="35"/>
      <c r="J214" s="250" t="s">
        <v>329</v>
      </c>
      <c r="K214" s="251" t="s">
        <v>329</v>
      </c>
      <c r="L214" s="251" t="s">
        <v>329</v>
      </c>
      <c r="M214" s="251" t="s">
        <v>329</v>
      </c>
      <c r="N214" s="251" t="s">
        <v>329</v>
      </c>
      <c r="O214" s="251" t="s">
        <v>329</v>
      </c>
      <c r="P214" s="191">
        <v>11.05</v>
      </c>
      <c r="Q214" s="200">
        <v>105.27</v>
      </c>
      <c r="R214" s="213">
        <v>1163.2335</v>
      </c>
      <c r="S214" s="72">
        <f t="shared" si="41"/>
        <v>329.43837713805783</v>
      </c>
      <c r="T214" s="72">
        <f t="shared" si="39"/>
        <v>29.813427795299347</v>
      </c>
      <c r="V214" s="225">
        <f t="shared" si="40"/>
        <v>8.2922246976079389E-5</v>
      </c>
    </row>
    <row r="215" spans="2:22" ht="31" x14ac:dyDescent="0.35">
      <c r="B215" s="65" t="s">
        <v>330</v>
      </c>
      <c r="C215" s="66" t="s">
        <v>222</v>
      </c>
      <c r="D215" s="67" t="s">
        <v>46</v>
      </c>
      <c r="E215" s="88">
        <v>17.55</v>
      </c>
      <c r="F215" s="34">
        <v>49.080007404423995</v>
      </c>
      <c r="G215" s="34">
        <f t="shared" si="43"/>
        <v>861.35412994764113</v>
      </c>
      <c r="H215" s="35"/>
      <c r="J215" s="250" t="s">
        <v>222</v>
      </c>
      <c r="K215" s="251" t="s">
        <v>222</v>
      </c>
      <c r="L215" s="251" t="s">
        <v>222</v>
      </c>
      <c r="M215" s="251" t="s">
        <v>222</v>
      </c>
      <c r="N215" s="251" t="s">
        <v>222</v>
      </c>
      <c r="O215" s="251" t="s">
        <v>222</v>
      </c>
      <c r="P215" s="191">
        <v>17.55</v>
      </c>
      <c r="Q215" s="200">
        <v>61.11</v>
      </c>
      <c r="R215" s="213">
        <v>1072.4805000000001</v>
      </c>
      <c r="S215" s="72">
        <f t="shared" si="41"/>
        <v>211.12637005235899</v>
      </c>
      <c r="T215" s="72">
        <f t="shared" si="39"/>
        <v>12.029992595576005</v>
      </c>
      <c r="V215" s="225">
        <f t="shared" si="40"/>
        <v>5.3142178372582709E-5</v>
      </c>
    </row>
    <row r="216" spans="2:22" ht="15.5" x14ac:dyDescent="0.35">
      <c r="B216" s="65" t="s">
        <v>331</v>
      </c>
      <c r="C216" s="66" t="s">
        <v>332</v>
      </c>
      <c r="D216" s="67" t="s">
        <v>46</v>
      </c>
      <c r="E216" s="88">
        <v>285.67499999999995</v>
      </c>
      <c r="F216" s="34">
        <v>49.080007404423995</v>
      </c>
      <c r="G216" s="34">
        <f t="shared" si="43"/>
        <v>14020.931115258823</v>
      </c>
      <c r="H216" s="35"/>
      <c r="J216" s="250" t="s">
        <v>332</v>
      </c>
      <c r="K216" s="251" t="s">
        <v>332</v>
      </c>
      <c r="L216" s="251" t="s">
        <v>332</v>
      </c>
      <c r="M216" s="251" t="s">
        <v>332</v>
      </c>
      <c r="N216" s="251" t="s">
        <v>332</v>
      </c>
      <c r="O216" s="251" t="s">
        <v>332</v>
      </c>
      <c r="P216" s="191">
        <v>285.67499999999995</v>
      </c>
      <c r="Q216" s="200">
        <v>34.92</v>
      </c>
      <c r="R216" s="213">
        <v>9975.7709999999988</v>
      </c>
      <c r="S216" s="72">
        <f t="shared" si="41"/>
        <v>-4045.1601152588246</v>
      </c>
      <c r="T216" s="72">
        <f t="shared" si="39"/>
        <v>-14.160007404423993</v>
      </c>
      <c r="V216" s="225">
        <f t="shared" si="40"/>
        <v>-1.0181988177859064E-3</v>
      </c>
    </row>
    <row r="217" spans="2:22" s="272" customFormat="1" ht="15.5" x14ac:dyDescent="0.35">
      <c r="B217" s="284" t="s">
        <v>333</v>
      </c>
      <c r="C217" s="223" t="s">
        <v>334</v>
      </c>
      <c r="D217" s="285" t="s">
        <v>50</v>
      </c>
      <c r="E217" s="292">
        <v>131.38</v>
      </c>
      <c r="F217" s="231">
        <v>194.39730719445578</v>
      </c>
      <c r="G217" s="231">
        <f t="shared" si="43"/>
        <v>25539.9182192076</v>
      </c>
      <c r="H217" s="286"/>
      <c r="J217" s="273" t="s">
        <v>334</v>
      </c>
      <c r="K217" s="274" t="s">
        <v>334</v>
      </c>
      <c r="L217" s="274" t="s">
        <v>334</v>
      </c>
      <c r="M217" s="274" t="s">
        <v>334</v>
      </c>
      <c r="N217" s="274" t="s">
        <v>334</v>
      </c>
      <c r="O217" s="274" t="s">
        <v>334</v>
      </c>
      <c r="P217" s="228">
        <v>131.38</v>
      </c>
      <c r="Q217" s="229">
        <v>407.96</v>
      </c>
      <c r="R217" s="230">
        <v>53597.784799999994</v>
      </c>
      <c r="S217" s="275">
        <f t="shared" si="41"/>
        <v>28057.866580792394</v>
      </c>
      <c r="T217" s="275">
        <f t="shared" si="39"/>
        <v>213.5626928055442</v>
      </c>
      <c r="V217" s="226">
        <f t="shared" si="40"/>
        <v>7.0623870917726535E-3</v>
      </c>
    </row>
    <row r="218" spans="2:22" ht="15.5" x14ac:dyDescent="0.35">
      <c r="B218" s="65" t="s">
        <v>335</v>
      </c>
      <c r="C218" s="66" t="s">
        <v>160</v>
      </c>
      <c r="D218" s="67" t="s">
        <v>46</v>
      </c>
      <c r="E218" s="88">
        <v>0.64</v>
      </c>
      <c r="F218" s="34">
        <v>540.77911489933331</v>
      </c>
      <c r="G218" s="34">
        <f t="shared" si="43"/>
        <v>346.0986335355733</v>
      </c>
      <c r="H218" s="35"/>
      <c r="J218" s="250" t="s">
        <v>160</v>
      </c>
      <c r="K218" s="251" t="s">
        <v>160</v>
      </c>
      <c r="L218" s="251" t="s">
        <v>160</v>
      </c>
      <c r="M218" s="251" t="s">
        <v>160</v>
      </c>
      <c r="N218" s="251" t="s">
        <v>160</v>
      </c>
      <c r="O218" s="251" t="s">
        <v>160</v>
      </c>
      <c r="P218" s="191">
        <v>0.64</v>
      </c>
      <c r="Q218" s="200">
        <v>423.74</v>
      </c>
      <c r="R218" s="213">
        <v>271.1936</v>
      </c>
      <c r="S218" s="72">
        <f t="shared" si="41"/>
        <v>-74.905033535573295</v>
      </c>
      <c r="T218" s="72">
        <f t="shared" si="39"/>
        <v>-117.0391148993333</v>
      </c>
      <c r="V218" s="225">
        <f t="shared" si="40"/>
        <v>-1.8854189801892295E-5</v>
      </c>
    </row>
    <row r="219" spans="2:22" ht="15.5" x14ac:dyDescent="0.35">
      <c r="B219" s="65" t="s">
        <v>336</v>
      </c>
      <c r="C219" s="66" t="s">
        <v>162</v>
      </c>
      <c r="D219" s="67" t="s">
        <v>46</v>
      </c>
      <c r="E219" s="88">
        <v>2.87</v>
      </c>
      <c r="F219" s="34">
        <v>627.19411489933327</v>
      </c>
      <c r="G219" s="34">
        <f t="shared" si="43"/>
        <v>1800.0471097610866</v>
      </c>
      <c r="H219" s="35"/>
      <c r="J219" s="250" t="s">
        <v>162</v>
      </c>
      <c r="K219" s="251" t="s">
        <v>162</v>
      </c>
      <c r="L219" s="251" t="s">
        <v>162</v>
      </c>
      <c r="M219" s="251" t="s">
        <v>162</v>
      </c>
      <c r="N219" s="251" t="s">
        <v>162</v>
      </c>
      <c r="O219" s="251" t="s">
        <v>162</v>
      </c>
      <c r="P219" s="191">
        <v>2.87</v>
      </c>
      <c r="Q219" s="200">
        <v>713.59</v>
      </c>
      <c r="R219" s="213">
        <v>2048.0033000000003</v>
      </c>
      <c r="S219" s="72">
        <f t="shared" si="41"/>
        <v>247.95619023891368</v>
      </c>
      <c r="T219" s="72">
        <f t="shared" si="39"/>
        <v>86.39588510066676</v>
      </c>
      <c r="V219" s="225">
        <f t="shared" si="40"/>
        <v>6.241253561549202E-5</v>
      </c>
    </row>
    <row r="220" spans="2:22" ht="15.5" x14ac:dyDescent="0.35">
      <c r="B220" s="65" t="s">
        <v>337</v>
      </c>
      <c r="C220" s="66" t="s">
        <v>64</v>
      </c>
      <c r="D220" s="67" t="s">
        <v>36</v>
      </c>
      <c r="E220" s="88">
        <v>9.68</v>
      </c>
      <c r="F220" s="34">
        <v>70.844694915254237</v>
      </c>
      <c r="G220" s="34">
        <f t="shared" si="43"/>
        <v>685.77664677966095</v>
      </c>
      <c r="H220" s="35"/>
      <c r="J220" s="250" t="s">
        <v>64</v>
      </c>
      <c r="K220" s="251" t="s">
        <v>64</v>
      </c>
      <c r="L220" s="251" t="s">
        <v>64</v>
      </c>
      <c r="M220" s="251" t="s">
        <v>64</v>
      </c>
      <c r="N220" s="251" t="s">
        <v>64</v>
      </c>
      <c r="O220" s="251" t="s">
        <v>64</v>
      </c>
      <c r="P220" s="191">
        <v>9.68</v>
      </c>
      <c r="Q220" s="200">
        <v>85.45</v>
      </c>
      <c r="R220" s="213">
        <v>827.15599999999995</v>
      </c>
      <c r="S220" s="72">
        <f t="shared" si="41"/>
        <v>141.379353220339</v>
      </c>
      <c r="T220" s="72">
        <f t="shared" si="39"/>
        <v>14.605305084745765</v>
      </c>
      <c r="V220" s="225">
        <f t="shared" si="40"/>
        <v>3.558630219982643E-5</v>
      </c>
    </row>
    <row r="221" spans="2:22" ht="15.5" x14ac:dyDescent="0.35">
      <c r="B221" s="65" t="s">
        <v>338</v>
      </c>
      <c r="C221" s="66" t="s">
        <v>167</v>
      </c>
      <c r="D221" s="67" t="s">
        <v>168</v>
      </c>
      <c r="E221" s="88">
        <v>90</v>
      </c>
      <c r="F221" s="34">
        <v>6.8513705720161857</v>
      </c>
      <c r="G221" s="34">
        <f t="shared" si="43"/>
        <v>616.62335148145667</v>
      </c>
      <c r="H221" s="35"/>
      <c r="J221" s="250" t="s">
        <v>167</v>
      </c>
      <c r="K221" s="251" t="s">
        <v>167</v>
      </c>
      <c r="L221" s="251" t="s">
        <v>167</v>
      </c>
      <c r="M221" s="251" t="s">
        <v>167</v>
      </c>
      <c r="N221" s="251" t="s">
        <v>167</v>
      </c>
      <c r="O221" s="251" t="s">
        <v>167</v>
      </c>
      <c r="P221" s="191">
        <v>90</v>
      </c>
      <c r="Q221" s="200">
        <v>7.11</v>
      </c>
      <c r="R221" s="213">
        <v>639.9</v>
      </c>
      <c r="S221" s="72">
        <f t="shared" si="41"/>
        <v>23.276648518543311</v>
      </c>
      <c r="T221" s="72">
        <f t="shared" si="39"/>
        <v>0.25862942798381461</v>
      </c>
      <c r="V221" s="225">
        <f t="shared" si="40"/>
        <v>5.8589166629520265E-6</v>
      </c>
    </row>
    <row r="222" spans="2:22" ht="15.5" x14ac:dyDescent="0.35">
      <c r="B222" s="68" t="s">
        <v>339</v>
      </c>
      <c r="C222" s="69" t="s">
        <v>340</v>
      </c>
      <c r="D222" s="70" t="s">
        <v>17</v>
      </c>
      <c r="E222" s="41">
        <v>8</v>
      </c>
      <c r="F222" s="40">
        <v>1690.03926</v>
      </c>
      <c r="G222" s="40">
        <f t="shared" si="43"/>
        <v>13520.31408</v>
      </c>
      <c r="H222" s="41"/>
      <c r="J222" s="250" t="s">
        <v>340</v>
      </c>
      <c r="K222" s="251" t="s">
        <v>340</v>
      </c>
      <c r="L222" s="251" t="s">
        <v>340</v>
      </c>
      <c r="M222" s="251" t="s">
        <v>340</v>
      </c>
      <c r="N222" s="251" t="s">
        <v>340</v>
      </c>
      <c r="O222" s="251" t="s">
        <v>340</v>
      </c>
      <c r="P222" s="191">
        <v>8</v>
      </c>
      <c r="Q222" s="200">
        <v>1818.44</v>
      </c>
      <c r="R222" s="213">
        <v>14547.52</v>
      </c>
      <c r="S222" s="72">
        <f t="shared" si="41"/>
        <v>1027.2059200000003</v>
      </c>
      <c r="T222" s="72">
        <f t="shared" si="39"/>
        <v>128.40074000000004</v>
      </c>
      <c r="V222" s="225">
        <f t="shared" si="40"/>
        <v>2.585558602294693E-4</v>
      </c>
    </row>
    <row r="223" spans="2:22" ht="15.5" x14ac:dyDescent="0.35">
      <c r="B223" s="14" t="s">
        <v>341</v>
      </c>
      <c r="C223" s="15" t="s">
        <v>342</v>
      </c>
      <c r="D223" s="16"/>
      <c r="E223" s="17"/>
      <c r="F223" s="17"/>
      <c r="G223" s="17"/>
      <c r="H223" s="18">
        <f>SUM(G224:G229)</f>
        <v>8418701.2076467387</v>
      </c>
      <c r="J223" s="247" t="s">
        <v>342</v>
      </c>
      <c r="K223" s="248" t="s">
        <v>342</v>
      </c>
      <c r="L223" s="248" t="s">
        <v>342</v>
      </c>
      <c r="M223" s="248" t="s">
        <v>342</v>
      </c>
      <c r="N223" s="248" t="s">
        <v>342</v>
      </c>
      <c r="O223" s="248" t="s">
        <v>342</v>
      </c>
      <c r="P223" s="190"/>
      <c r="Q223" s="203"/>
      <c r="R223" s="215"/>
      <c r="S223" s="72">
        <f t="shared" si="41"/>
        <v>0</v>
      </c>
      <c r="T223" s="72">
        <f t="shared" si="39"/>
        <v>0</v>
      </c>
      <c r="V223" s="225">
        <f t="shared" si="40"/>
        <v>0</v>
      </c>
    </row>
    <row r="224" spans="2:22" s="272" customFormat="1" ht="31" x14ac:dyDescent="0.35">
      <c r="B224" s="269" t="s">
        <v>343</v>
      </c>
      <c r="C224" s="222" t="s">
        <v>54</v>
      </c>
      <c r="D224" s="287" t="s">
        <v>43</v>
      </c>
      <c r="E224" s="227">
        <v>17838.47</v>
      </c>
      <c r="F224" s="227">
        <v>4.6508029371356843</v>
      </c>
      <c r="G224" s="227">
        <f t="shared" ref="G224:G229" si="44">+F224*E224</f>
        <v>82963.208670006788</v>
      </c>
      <c r="H224" s="271"/>
      <c r="J224" s="273" t="s">
        <v>54</v>
      </c>
      <c r="K224" s="274" t="s">
        <v>54</v>
      </c>
      <c r="L224" s="274" t="s">
        <v>54</v>
      </c>
      <c r="M224" s="274" t="s">
        <v>54</v>
      </c>
      <c r="N224" s="274" t="s">
        <v>54</v>
      </c>
      <c r="O224" s="274" t="s">
        <v>54</v>
      </c>
      <c r="P224" s="228">
        <v>17838.47</v>
      </c>
      <c r="Q224" s="229">
        <v>5.69</v>
      </c>
      <c r="R224" s="230">
        <v>101500.89430000001</v>
      </c>
      <c r="S224" s="275">
        <f t="shared" si="41"/>
        <v>18537.685629993226</v>
      </c>
      <c r="T224" s="275">
        <f t="shared" si="39"/>
        <v>1.0391970628643161</v>
      </c>
      <c r="V224" s="226">
        <f t="shared" si="40"/>
        <v>4.6660821957941684E-3</v>
      </c>
    </row>
    <row r="225" spans="2:22" ht="31" x14ac:dyDescent="0.35">
      <c r="B225" s="65" t="s">
        <v>344</v>
      </c>
      <c r="C225" s="31" t="s">
        <v>51</v>
      </c>
      <c r="D225" s="67" t="s">
        <v>43</v>
      </c>
      <c r="E225" s="33">
        <v>8645.67</v>
      </c>
      <c r="F225" s="34">
        <v>2.0096062074043077</v>
      </c>
      <c r="G225" s="34">
        <f t="shared" si="44"/>
        <v>17374.392099169203</v>
      </c>
      <c r="H225" s="35"/>
      <c r="J225" s="250" t="s">
        <v>51</v>
      </c>
      <c r="K225" s="251" t="s">
        <v>51</v>
      </c>
      <c r="L225" s="251" t="s">
        <v>51</v>
      </c>
      <c r="M225" s="251" t="s">
        <v>51</v>
      </c>
      <c r="N225" s="251" t="s">
        <v>51</v>
      </c>
      <c r="O225" s="251" t="s">
        <v>51</v>
      </c>
      <c r="P225" s="191">
        <v>8645.67</v>
      </c>
      <c r="Q225" s="200">
        <v>2.4</v>
      </c>
      <c r="R225" s="213">
        <v>20749.608</v>
      </c>
      <c r="S225" s="72">
        <f t="shared" si="41"/>
        <v>3375.2159008307972</v>
      </c>
      <c r="T225" s="72">
        <f t="shared" si="39"/>
        <v>0.39039379259569218</v>
      </c>
      <c r="V225" s="225">
        <f t="shared" si="40"/>
        <v>8.4956855651638927E-4</v>
      </c>
    </row>
    <row r="226" spans="2:22" s="272" customFormat="1" ht="15.5" x14ac:dyDescent="0.35">
      <c r="B226" s="284" t="s">
        <v>345</v>
      </c>
      <c r="C226" s="223" t="s">
        <v>346</v>
      </c>
      <c r="D226" s="285" t="s">
        <v>43</v>
      </c>
      <c r="E226" s="231">
        <v>75350.33</v>
      </c>
      <c r="F226" s="231">
        <v>9.085289458590637</v>
      </c>
      <c r="G226" s="231">
        <f t="shared" si="44"/>
        <v>684579.55885032588</v>
      </c>
      <c r="H226" s="286"/>
      <c r="J226" s="273" t="s">
        <v>346</v>
      </c>
      <c r="K226" s="274" t="s">
        <v>346</v>
      </c>
      <c r="L226" s="274" t="s">
        <v>346</v>
      </c>
      <c r="M226" s="274" t="s">
        <v>346</v>
      </c>
      <c r="N226" s="274" t="s">
        <v>346</v>
      </c>
      <c r="O226" s="274" t="s">
        <v>346</v>
      </c>
      <c r="P226" s="228">
        <v>75350.33</v>
      </c>
      <c r="Q226" s="229">
        <v>9.83</v>
      </c>
      <c r="R226" s="230">
        <v>740693.7439</v>
      </c>
      <c r="S226" s="275">
        <f t="shared" si="41"/>
        <v>56114.185049674124</v>
      </c>
      <c r="T226" s="275">
        <f t="shared" si="39"/>
        <v>0.7447105414093631</v>
      </c>
      <c r="V226" s="226">
        <f t="shared" si="40"/>
        <v>1.4124384511524344E-2</v>
      </c>
    </row>
    <row r="227" spans="2:22" s="272" customFormat="1" ht="15.5" x14ac:dyDescent="0.35">
      <c r="B227" s="284" t="s">
        <v>347</v>
      </c>
      <c r="C227" s="223" t="s">
        <v>348</v>
      </c>
      <c r="D227" s="285" t="s">
        <v>43</v>
      </c>
      <c r="E227" s="231">
        <v>1161575.49</v>
      </c>
      <c r="F227" s="231">
        <v>2.4632247586342837</v>
      </c>
      <c r="G227" s="231">
        <f t="shared" si="44"/>
        <v>2861221.5059907497</v>
      </c>
      <c r="H227" s="286"/>
      <c r="J227" s="273" t="s">
        <v>348</v>
      </c>
      <c r="K227" s="274" t="s">
        <v>348</v>
      </c>
      <c r="L227" s="274" t="s">
        <v>348</v>
      </c>
      <c r="M227" s="274" t="s">
        <v>348</v>
      </c>
      <c r="N227" s="274" t="s">
        <v>348</v>
      </c>
      <c r="O227" s="274" t="s">
        <v>348</v>
      </c>
      <c r="P227" s="228">
        <v>1161575.49</v>
      </c>
      <c r="Q227" s="229">
        <v>2.56</v>
      </c>
      <c r="R227" s="230">
        <v>2973633.2544</v>
      </c>
      <c r="S227" s="275">
        <f t="shared" si="41"/>
        <v>112411.74840925029</v>
      </c>
      <c r="T227" s="275">
        <f t="shared" si="39"/>
        <v>9.6775241365716358E-2</v>
      </c>
      <c r="V227" s="226">
        <f t="shared" si="40"/>
        <v>2.8294926795060113E-2</v>
      </c>
    </row>
    <row r="228" spans="2:22" s="272" customFormat="1" ht="31" x14ac:dyDescent="0.35">
      <c r="B228" s="284" t="s">
        <v>349</v>
      </c>
      <c r="C228" s="223" t="s">
        <v>47</v>
      </c>
      <c r="D228" s="285" t="s">
        <v>43</v>
      </c>
      <c r="E228" s="231">
        <v>227937.50983519998</v>
      </c>
      <c r="F228" s="231">
        <v>4.6508029371356843</v>
      </c>
      <c r="G228" s="231">
        <f t="shared" si="44"/>
        <v>1060092.4402249421</v>
      </c>
      <c r="H228" s="286"/>
      <c r="J228" s="273" t="s">
        <v>47</v>
      </c>
      <c r="K228" s="274" t="s">
        <v>47</v>
      </c>
      <c r="L228" s="274" t="s">
        <v>47</v>
      </c>
      <c r="M228" s="274" t="s">
        <v>47</v>
      </c>
      <c r="N228" s="274" t="s">
        <v>47</v>
      </c>
      <c r="O228" s="274" t="s">
        <v>47</v>
      </c>
      <c r="P228" s="228">
        <v>227937.50983519998</v>
      </c>
      <c r="Q228" s="229">
        <v>5.92</v>
      </c>
      <c r="R228" s="230">
        <v>1349390.0582243837</v>
      </c>
      <c r="S228" s="275">
        <f t="shared" si="41"/>
        <v>289297.61799944169</v>
      </c>
      <c r="T228" s="275">
        <f t="shared" si="39"/>
        <v>1.2691970628643157</v>
      </c>
      <c r="V228" s="226">
        <f t="shared" si="40"/>
        <v>7.2818500193400387E-2</v>
      </c>
    </row>
    <row r="229" spans="2:22" s="272" customFormat="1" ht="31" x14ac:dyDescent="0.35">
      <c r="B229" s="288" t="s">
        <v>350</v>
      </c>
      <c r="C229" s="224" t="s">
        <v>42</v>
      </c>
      <c r="D229" s="289" t="s">
        <v>43</v>
      </c>
      <c r="E229" s="232">
        <v>1847361.9797416572</v>
      </c>
      <c r="F229" s="232">
        <v>2.0096062074043077</v>
      </c>
      <c r="G229" s="232">
        <f t="shared" si="44"/>
        <v>3712470.101811545</v>
      </c>
      <c r="H229" s="290"/>
      <c r="J229" s="273" t="s">
        <v>42</v>
      </c>
      <c r="K229" s="274" t="s">
        <v>42</v>
      </c>
      <c r="L229" s="274" t="s">
        <v>42</v>
      </c>
      <c r="M229" s="274" t="s">
        <v>42</v>
      </c>
      <c r="N229" s="274" t="s">
        <v>42</v>
      </c>
      <c r="O229" s="274" t="s">
        <v>42</v>
      </c>
      <c r="P229" s="228">
        <v>1847361.9797416572</v>
      </c>
      <c r="Q229" s="229">
        <v>2.4900000000000002</v>
      </c>
      <c r="R229" s="230">
        <v>4599931.3295567269</v>
      </c>
      <c r="S229" s="275">
        <f t="shared" si="41"/>
        <v>887461.22774518188</v>
      </c>
      <c r="T229" s="275">
        <f t="shared" si="39"/>
        <v>0.48039379259569248</v>
      </c>
      <c r="V229" s="226">
        <f t="shared" si="40"/>
        <v>0.22338101513273637</v>
      </c>
    </row>
    <row r="230" spans="2:22" ht="15.5" x14ac:dyDescent="0.35">
      <c r="B230" s="14" t="s">
        <v>351</v>
      </c>
      <c r="C230" s="15" t="s">
        <v>352</v>
      </c>
      <c r="D230" s="16"/>
      <c r="E230" s="17"/>
      <c r="F230" s="17"/>
      <c r="G230" s="17"/>
      <c r="H230" s="18">
        <f>SUM(G232:G251)</f>
        <v>46957.880759412838</v>
      </c>
      <c r="J230" s="247" t="s">
        <v>352</v>
      </c>
      <c r="K230" s="248" t="s">
        <v>352</v>
      </c>
      <c r="L230" s="248" t="s">
        <v>352</v>
      </c>
      <c r="M230" s="248" t="s">
        <v>352</v>
      </c>
      <c r="N230" s="248" t="s">
        <v>352</v>
      </c>
      <c r="O230" s="248" t="s">
        <v>352</v>
      </c>
      <c r="P230" s="190"/>
      <c r="Q230" s="203"/>
      <c r="R230" s="215"/>
      <c r="S230" s="72">
        <f t="shared" si="41"/>
        <v>0</v>
      </c>
      <c r="T230" s="72">
        <f t="shared" si="39"/>
        <v>0</v>
      </c>
      <c r="V230" s="225">
        <f t="shared" si="40"/>
        <v>0</v>
      </c>
    </row>
    <row r="231" spans="2:22" ht="15.5" x14ac:dyDescent="0.35">
      <c r="B231" s="45" t="s">
        <v>353</v>
      </c>
      <c r="C231" s="20" t="s">
        <v>14</v>
      </c>
      <c r="D231" s="84"/>
      <c r="E231" s="59"/>
      <c r="F231" s="22"/>
      <c r="G231" s="22"/>
      <c r="H231" s="61"/>
      <c r="J231" s="253" t="s">
        <v>14</v>
      </c>
      <c r="K231" s="254" t="s">
        <v>14</v>
      </c>
      <c r="L231" s="254" t="s">
        <v>14</v>
      </c>
      <c r="M231" s="254" t="s">
        <v>14</v>
      </c>
      <c r="N231" s="254" t="s">
        <v>14</v>
      </c>
      <c r="O231" s="254" t="s">
        <v>14</v>
      </c>
      <c r="P231" s="198"/>
      <c r="Q231" s="199"/>
      <c r="R231" s="212"/>
      <c r="S231" s="72">
        <f t="shared" si="41"/>
        <v>0</v>
      </c>
      <c r="T231" s="72">
        <f t="shared" si="39"/>
        <v>0</v>
      </c>
      <c r="V231" s="225">
        <f t="shared" si="40"/>
        <v>0</v>
      </c>
    </row>
    <row r="232" spans="2:22" ht="31" x14ac:dyDescent="0.35">
      <c r="B232" s="62" t="s">
        <v>354</v>
      </c>
      <c r="C232" s="26" t="s">
        <v>355</v>
      </c>
      <c r="D232" s="64" t="s">
        <v>20</v>
      </c>
      <c r="E232" s="28">
        <v>1</v>
      </c>
      <c r="F232" s="28">
        <v>17580</v>
      </c>
      <c r="G232" s="28">
        <f t="shared" ref="G232:G233" si="45">+F232*E232</f>
        <v>17580</v>
      </c>
      <c r="H232" s="29"/>
      <c r="J232" s="250" t="s">
        <v>355</v>
      </c>
      <c r="K232" s="251" t="s">
        <v>355</v>
      </c>
      <c r="L232" s="251" t="s">
        <v>355</v>
      </c>
      <c r="M232" s="251" t="s">
        <v>355</v>
      </c>
      <c r="N232" s="251" t="s">
        <v>355</v>
      </c>
      <c r="O232" s="251" t="s">
        <v>355</v>
      </c>
      <c r="P232" s="191">
        <v>1</v>
      </c>
      <c r="Q232" s="200">
        <v>22575</v>
      </c>
      <c r="R232" s="213">
        <v>22575</v>
      </c>
      <c r="S232" s="72">
        <f t="shared" si="41"/>
        <v>4995</v>
      </c>
      <c r="T232" s="72">
        <f t="shared" si="39"/>
        <v>4995</v>
      </c>
      <c r="V232" s="225">
        <f t="shared" si="40"/>
        <v>1.257281034601318E-3</v>
      </c>
    </row>
    <row r="233" spans="2:22" ht="15.5" x14ac:dyDescent="0.35">
      <c r="B233" s="68" t="s">
        <v>356</v>
      </c>
      <c r="C233" s="37" t="s">
        <v>357</v>
      </c>
      <c r="D233" s="70" t="s">
        <v>36</v>
      </c>
      <c r="E233" s="40">
        <v>137.65</v>
      </c>
      <c r="F233" s="40">
        <v>2.0521639999999999</v>
      </c>
      <c r="G233" s="40">
        <f t="shared" si="45"/>
        <v>282.4803746</v>
      </c>
      <c r="H233" s="41"/>
      <c r="J233" s="250" t="s">
        <v>357</v>
      </c>
      <c r="K233" s="251" t="s">
        <v>357</v>
      </c>
      <c r="L233" s="251" t="s">
        <v>357</v>
      </c>
      <c r="M233" s="251" t="s">
        <v>357</v>
      </c>
      <c r="N233" s="251" t="s">
        <v>357</v>
      </c>
      <c r="O233" s="251" t="s">
        <v>357</v>
      </c>
      <c r="P233" s="191">
        <v>137.65</v>
      </c>
      <c r="Q233" s="200">
        <v>1.52</v>
      </c>
      <c r="R233" s="213">
        <v>209.22800000000001</v>
      </c>
      <c r="S233" s="72">
        <f t="shared" si="41"/>
        <v>-73.252374599999996</v>
      </c>
      <c r="T233" s="72">
        <f t="shared" si="39"/>
        <v>-0.53216399999999986</v>
      </c>
      <c r="V233" s="225">
        <f t="shared" si="40"/>
        <v>-1.8438202467285547E-5</v>
      </c>
    </row>
    <row r="234" spans="2:22" ht="15.5" x14ac:dyDescent="0.35">
      <c r="B234" s="45" t="s">
        <v>358</v>
      </c>
      <c r="C234" s="20" t="s">
        <v>33</v>
      </c>
      <c r="D234" s="72"/>
      <c r="E234" s="43"/>
      <c r="F234" s="43"/>
      <c r="G234" s="43"/>
      <c r="H234" s="61"/>
      <c r="J234" s="253" t="s">
        <v>33</v>
      </c>
      <c r="K234" s="254" t="s">
        <v>33</v>
      </c>
      <c r="L234" s="254" t="s">
        <v>33</v>
      </c>
      <c r="M234" s="254" t="s">
        <v>33</v>
      </c>
      <c r="N234" s="254" t="s">
        <v>33</v>
      </c>
      <c r="O234" s="254" t="s">
        <v>33</v>
      </c>
      <c r="P234" s="198"/>
      <c r="Q234" s="199"/>
      <c r="R234" s="212"/>
      <c r="S234" s="72">
        <f t="shared" si="41"/>
        <v>0</v>
      </c>
      <c r="T234" s="72">
        <f t="shared" si="39"/>
        <v>0</v>
      </c>
      <c r="V234" s="225">
        <f t="shared" si="40"/>
        <v>0</v>
      </c>
    </row>
    <row r="235" spans="2:22" ht="31" x14ac:dyDescent="0.35">
      <c r="B235" s="62" t="s">
        <v>359</v>
      </c>
      <c r="C235" s="26" t="s">
        <v>360</v>
      </c>
      <c r="D235" s="64" t="s">
        <v>46</v>
      </c>
      <c r="E235" s="28">
        <v>2.835</v>
      </c>
      <c r="F235" s="28">
        <v>53.512199999999993</v>
      </c>
      <c r="G235" s="28">
        <f t="shared" ref="G235:G237" si="46">+F235*E235</f>
        <v>151.70708699999997</v>
      </c>
      <c r="H235" s="29"/>
      <c r="J235" s="250" t="s">
        <v>360</v>
      </c>
      <c r="K235" s="251" t="s">
        <v>360</v>
      </c>
      <c r="L235" s="251" t="s">
        <v>360</v>
      </c>
      <c r="M235" s="251" t="s">
        <v>360</v>
      </c>
      <c r="N235" s="251" t="s">
        <v>360</v>
      </c>
      <c r="O235" s="251" t="s">
        <v>360</v>
      </c>
      <c r="P235" s="191">
        <v>2.835</v>
      </c>
      <c r="Q235" s="200">
        <v>62.2</v>
      </c>
      <c r="R235" s="213">
        <v>176.33700000000002</v>
      </c>
      <c r="S235" s="72">
        <f t="shared" si="41"/>
        <v>24.629913000000045</v>
      </c>
      <c r="T235" s="72">
        <f t="shared" si="39"/>
        <v>8.68780000000001</v>
      </c>
      <c r="V235" s="225">
        <f t="shared" si="40"/>
        <v>6.1995440437999018E-6</v>
      </c>
    </row>
    <row r="236" spans="2:22" ht="31" x14ac:dyDescent="0.35">
      <c r="B236" s="65" t="s">
        <v>361</v>
      </c>
      <c r="C236" s="31" t="s">
        <v>362</v>
      </c>
      <c r="D236" s="67" t="s">
        <v>46</v>
      </c>
      <c r="E236" s="34">
        <v>34.4</v>
      </c>
      <c r="F236" s="34">
        <v>6.37976610886916</v>
      </c>
      <c r="G236" s="34">
        <f t="shared" si="46"/>
        <v>219.46395414509908</v>
      </c>
      <c r="H236" s="35"/>
      <c r="J236" s="250" t="s">
        <v>362</v>
      </c>
      <c r="K236" s="251" t="s">
        <v>362</v>
      </c>
      <c r="L236" s="251" t="s">
        <v>362</v>
      </c>
      <c r="M236" s="251" t="s">
        <v>362</v>
      </c>
      <c r="N236" s="251" t="s">
        <v>362</v>
      </c>
      <c r="O236" s="251" t="s">
        <v>362</v>
      </c>
      <c r="P236" s="191">
        <v>34.4</v>
      </c>
      <c r="Q236" s="200">
        <v>62.2</v>
      </c>
      <c r="R236" s="213">
        <v>2139.6799999999998</v>
      </c>
      <c r="S236" s="72">
        <f t="shared" si="41"/>
        <v>1920.2160458549008</v>
      </c>
      <c r="T236" s="72">
        <f t="shared" si="39"/>
        <v>55.82023389113084</v>
      </c>
      <c r="V236" s="225">
        <f t="shared" si="40"/>
        <v>4.8333357693503535E-4</v>
      </c>
    </row>
    <row r="237" spans="2:22" ht="15.5" x14ac:dyDescent="0.35">
      <c r="B237" s="68" t="s">
        <v>363</v>
      </c>
      <c r="C237" s="37" t="s">
        <v>364</v>
      </c>
      <c r="D237" s="70" t="s">
        <v>46</v>
      </c>
      <c r="E237" s="40">
        <v>37.234999999999999</v>
      </c>
      <c r="F237" s="40">
        <v>33.805737214270771</v>
      </c>
      <c r="G237" s="40">
        <f t="shared" si="46"/>
        <v>1258.7566251733722</v>
      </c>
      <c r="H237" s="41"/>
      <c r="J237" s="250" t="s">
        <v>364</v>
      </c>
      <c r="K237" s="251" t="s">
        <v>364</v>
      </c>
      <c r="L237" s="251" t="s">
        <v>364</v>
      </c>
      <c r="M237" s="251" t="s">
        <v>364</v>
      </c>
      <c r="N237" s="251" t="s">
        <v>364</v>
      </c>
      <c r="O237" s="251" t="s">
        <v>364</v>
      </c>
      <c r="P237" s="191">
        <v>37.234999999999999</v>
      </c>
      <c r="Q237" s="200">
        <v>30.82</v>
      </c>
      <c r="R237" s="213">
        <v>1147.5826999999999</v>
      </c>
      <c r="S237" s="72">
        <f t="shared" si="41"/>
        <v>-111.17392517337225</v>
      </c>
      <c r="T237" s="72">
        <f t="shared" si="39"/>
        <v>-2.9857372142707703</v>
      </c>
      <c r="V237" s="225">
        <f t="shared" si="40"/>
        <v>-2.798335688942282E-5</v>
      </c>
    </row>
    <row r="238" spans="2:22" ht="15.5" x14ac:dyDescent="0.35">
      <c r="B238" s="45" t="s">
        <v>365</v>
      </c>
      <c r="C238" s="20" t="s">
        <v>366</v>
      </c>
      <c r="D238" s="72"/>
      <c r="E238" s="43"/>
      <c r="F238" s="43"/>
      <c r="G238" s="43"/>
      <c r="H238" s="61"/>
      <c r="J238" s="253" t="s">
        <v>366</v>
      </c>
      <c r="K238" s="254" t="s">
        <v>366</v>
      </c>
      <c r="L238" s="254" t="s">
        <v>366</v>
      </c>
      <c r="M238" s="254" t="s">
        <v>366</v>
      </c>
      <c r="N238" s="254" t="s">
        <v>366</v>
      </c>
      <c r="O238" s="254" t="s">
        <v>366</v>
      </c>
      <c r="P238" s="198"/>
      <c r="Q238" s="199"/>
      <c r="R238" s="212"/>
      <c r="S238" s="72">
        <f t="shared" si="41"/>
        <v>0</v>
      </c>
      <c r="T238" s="72">
        <f t="shared" si="39"/>
        <v>0</v>
      </c>
      <c r="V238" s="225">
        <f t="shared" si="40"/>
        <v>0</v>
      </c>
    </row>
    <row r="239" spans="2:22" ht="15.5" x14ac:dyDescent="0.35">
      <c r="B239" s="62" t="s">
        <v>367</v>
      </c>
      <c r="C239" s="26" t="s">
        <v>368</v>
      </c>
      <c r="D239" s="64" t="s">
        <v>36</v>
      </c>
      <c r="E239" s="28">
        <v>12.48</v>
      </c>
      <c r="F239" s="28">
        <v>48.902182839959607</v>
      </c>
      <c r="G239" s="28">
        <f t="shared" ref="G239:G241" si="47">+F239*E239</f>
        <v>610.29924184269589</v>
      </c>
      <c r="H239" s="29"/>
      <c r="J239" s="250" t="s">
        <v>368</v>
      </c>
      <c r="K239" s="251" t="s">
        <v>368</v>
      </c>
      <c r="L239" s="251" t="s">
        <v>368</v>
      </c>
      <c r="M239" s="251" t="s">
        <v>368</v>
      </c>
      <c r="N239" s="251" t="s">
        <v>368</v>
      </c>
      <c r="O239" s="251" t="s">
        <v>368</v>
      </c>
      <c r="P239" s="191">
        <v>12.48</v>
      </c>
      <c r="Q239" s="200">
        <v>58.88</v>
      </c>
      <c r="R239" s="213">
        <v>734.82240000000002</v>
      </c>
      <c r="S239" s="72">
        <f t="shared" si="41"/>
        <v>124.52315815730412</v>
      </c>
      <c r="T239" s="72">
        <f t="shared" si="39"/>
        <v>9.9778171600403951</v>
      </c>
      <c r="V239" s="225">
        <f t="shared" si="40"/>
        <v>3.134346448845623E-5</v>
      </c>
    </row>
    <row r="240" spans="2:22" ht="15.5" x14ac:dyDescent="0.35">
      <c r="B240" s="65" t="s">
        <v>369</v>
      </c>
      <c r="C240" s="31" t="s">
        <v>370</v>
      </c>
      <c r="D240" s="67" t="s">
        <v>36</v>
      </c>
      <c r="E240" s="34">
        <v>81.540000000000006</v>
      </c>
      <c r="F240" s="34">
        <v>80.088940000000008</v>
      </c>
      <c r="G240" s="34">
        <f t="shared" si="47"/>
        <v>6530.4521676000013</v>
      </c>
      <c r="H240" s="35"/>
      <c r="J240" s="250" t="s">
        <v>370</v>
      </c>
      <c r="K240" s="251" t="s">
        <v>370</v>
      </c>
      <c r="L240" s="251" t="s">
        <v>370</v>
      </c>
      <c r="M240" s="251" t="s">
        <v>370</v>
      </c>
      <c r="N240" s="251" t="s">
        <v>370</v>
      </c>
      <c r="O240" s="251" t="s">
        <v>370</v>
      </c>
      <c r="P240" s="191">
        <v>81.540000000000006</v>
      </c>
      <c r="Q240" s="200">
        <v>212.23</v>
      </c>
      <c r="R240" s="213">
        <v>17305.234199999999</v>
      </c>
      <c r="S240" s="72">
        <f t="shared" si="41"/>
        <v>10774.782032399999</v>
      </c>
      <c r="T240" s="72">
        <f t="shared" si="39"/>
        <v>132.14105999999998</v>
      </c>
      <c r="V240" s="225">
        <f t="shared" si="40"/>
        <v>2.7120979181780905E-3</v>
      </c>
    </row>
    <row r="241" spans="2:22" ht="15.5" x14ac:dyDescent="0.35">
      <c r="B241" s="68" t="s">
        <v>371</v>
      </c>
      <c r="C241" s="37" t="s">
        <v>372</v>
      </c>
      <c r="D241" s="70" t="s">
        <v>204</v>
      </c>
      <c r="E241" s="40">
        <v>62</v>
      </c>
      <c r="F241" s="40">
        <v>35.133000000000003</v>
      </c>
      <c r="G241" s="40">
        <f t="shared" si="47"/>
        <v>2178.2460000000001</v>
      </c>
      <c r="H241" s="41"/>
      <c r="J241" s="250" t="s">
        <v>372</v>
      </c>
      <c r="K241" s="251" t="s">
        <v>372</v>
      </c>
      <c r="L241" s="251" t="s">
        <v>372</v>
      </c>
      <c r="M241" s="251" t="s">
        <v>372</v>
      </c>
      <c r="N241" s="251" t="s">
        <v>372</v>
      </c>
      <c r="O241" s="251" t="s">
        <v>372</v>
      </c>
      <c r="P241" s="191">
        <v>62</v>
      </c>
      <c r="Q241" s="200">
        <v>294.99</v>
      </c>
      <c r="R241" s="213">
        <v>18289.38</v>
      </c>
      <c r="S241" s="72">
        <f t="shared" si="41"/>
        <v>16111.134000000002</v>
      </c>
      <c r="T241" s="72">
        <f t="shared" si="39"/>
        <v>259.85700000000003</v>
      </c>
      <c r="V241" s="225">
        <f t="shared" si="40"/>
        <v>4.0552999447688639E-3</v>
      </c>
    </row>
    <row r="242" spans="2:22" ht="15.5" x14ac:dyDescent="0.35">
      <c r="B242" s="45" t="s">
        <v>373</v>
      </c>
      <c r="C242" s="20" t="s">
        <v>374</v>
      </c>
      <c r="D242" s="72"/>
      <c r="E242" s="43"/>
      <c r="F242" s="43"/>
      <c r="G242" s="43"/>
      <c r="H242" s="61"/>
      <c r="J242" s="253" t="s">
        <v>374</v>
      </c>
      <c r="K242" s="254" t="s">
        <v>374</v>
      </c>
      <c r="L242" s="254" t="s">
        <v>374</v>
      </c>
      <c r="M242" s="254" t="s">
        <v>374</v>
      </c>
      <c r="N242" s="254" t="s">
        <v>374</v>
      </c>
      <c r="O242" s="254" t="s">
        <v>374</v>
      </c>
      <c r="P242" s="198"/>
      <c r="Q242" s="199"/>
      <c r="R242" s="212"/>
      <c r="S242" s="72">
        <f t="shared" si="41"/>
        <v>0</v>
      </c>
      <c r="T242" s="72">
        <f t="shared" si="39"/>
        <v>0</v>
      </c>
      <c r="V242" s="225">
        <f t="shared" si="40"/>
        <v>0</v>
      </c>
    </row>
    <row r="243" spans="2:22" ht="31" x14ac:dyDescent="0.35">
      <c r="B243" s="62" t="s">
        <v>375</v>
      </c>
      <c r="C243" s="26" t="s">
        <v>376</v>
      </c>
      <c r="D243" s="64" t="s">
        <v>17</v>
      </c>
      <c r="E243" s="28">
        <v>1</v>
      </c>
      <c r="F243" s="28">
        <v>6840.328037990118</v>
      </c>
      <c r="G243" s="28">
        <f t="shared" ref="G243:G249" si="48">+F243*E243</f>
        <v>6840.328037990118</v>
      </c>
      <c r="H243" s="29"/>
      <c r="J243" s="250" t="s">
        <v>376</v>
      </c>
      <c r="K243" s="251" t="s">
        <v>376</v>
      </c>
      <c r="L243" s="251" t="s">
        <v>376</v>
      </c>
      <c r="M243" s="251" t="s">
        <v>376</v>
      </c>
      <c r="N243" s="251" t="s">
        <v>376</v>
      </c>
      <c r="O243" s="251" t="s">
        <v>376</v>
      </c>
      <c r="P243" s="191">
        <v>1</v>
      </c>
      <c r="Q243" s="200">
        <v>16921.310000000001</v>
      </c>
      <c r="R243" s="213">
        <v>16921.310000000001</v>
      </c>
      <c r="S243" s="72">
        <f t="shared" si="41"/>
        <v>10080.981962009882</v>
      </c>
      <c r="T243" s="72">
        <f t="shared" si="39"/>
        <v>10080.981962009882</v>
      </c>
      <c r="V243" s="225">
        <f t="shared" si="40"/>
        <v>2.5374629491477499E-3</v>
      </c>
    </row>
    <row r="244" spans="2:22" ht="31" x14ac:dyDescent="0.35">
      <c r="B244" s="65" t="s">
        <v>377</v>
      </c>
      <c r="C244" s="31" t="s">
        <v>378</v>
      </c>
      <c r="D244" s="67" t="s">
        <v>204</v>
      </c>
      <c r="E244" s="34">
        <v>9</v>
      </c>
      <c r="F244" s="34">
        <v>279.79652719734332</v>
      </c>
      <c r="G244" s="34">
        <f t="shared" si="48"/>
        <v>2518.1687447760901</v>
      </c>
      <c r="H244" s="35"/>
      <c r="J244" s="250" t="s">
        <v>378</v>
      </c>
      <c r="K244" s="251" t="s">
        <v>378</v>
      </c>
      <c r="L244" s="251" t="s">
        <v>378</v>
      </c>
      <c r="M244" s="251" t="s">
        <v>378</v>
      </c>
      <c r="N244" s="251" t="s">
        <v>378</v>
      </c>
      <c r="O244" s="251" t="s">
        <v>378</v>
      </c>
      <c r="P244" s="191">
        <v>9</v>
      </c>
      <c r="Q244" s="200">
        <v>300</v>
      </c>
      <c r="R244" s="213">
        <v>2700</v>
      </c>
      <c r="S244" s="72">
        <f t="shared" si="41"/>
        <v>181.83125522390992</v>
      </c>
      <c r="T244" s="72">
        <f t="shared" si="39"/>
        <v>20.203472802656677</v>
      </c>
      <c r="V244" s="225">
        <f t="shared" si="40"/>
        <v>4.5768366104259016E-5</v>
      </c>
    </row>
    <row r="245" spans="2:22" ht="31" x14ac:dyDescent="0.35">
      <c r="B245" s="65" t="s">
        <v>379</v>
      </c>
      <c r="C245" s="31" t="s">
        <v>380</v>
      </c>
      <c r="D245" s="67" t="s">
        <v>17</v>
      </c>
      <c r="E245" s="34">
        <v>1</v>
      </c>
      <c r="F245" s="34">
        <v>639.41725766408445</v>
      </c>
      <c r="G245" s="34">
        <f t="shared" si="48"/>
        <v>639.41725766408445</v>
      </c>
      <c r="H245" s="35"/>
      <c r="J245" s="250" t="s">
        <v>380</v>
      </c>
      <c r="K245" s="251" t="s">
        <v>380</v>
      </c>
      <c r="L245" s="251" t="s">
        <v>380</v>
      </c>
      <c r="M245" s="251" t="s">
        <v>380</v>
      </c>
      <c r="N245" s="251" t="s">
        <v>380</v>
      </c>
      <c r="O245" s="251" t="s">
        <v>380</v>
      </c>
      <c r="P245" s="191">
        <v>1</v>
      </c>
      <c r="Q245" s="200">
        <v>2604.9499999999998</v>
      </c>
      <c r="R245" s="213">
        <v>2604.9499999999998</v>
      </c>
      <c r="S245" s="72">
        <f t="shared" si="41"/>
        <v>1965.5327423359154</v>
      </c>
      <c r="T245" s="72">
        <f t="shared" si="39"/>
        <v>1965.5327423359154</v>
      </c>
      <c r="V245" s="225">
        <f t="shared" si="40"/>
        <v>4.9474014811348656E-4</v>
      </c>
    </row>
    <row r="246" spans="2:22" ht="15.5" x14ac:dyDescent="0.35">
      <c r="B246" s="65" t="s">
        <v>381</v>
      </c>
      <c r="C246" s="31" t="s">
        <v>382</v>
      </c>
      <c r="D246" s="67" t="s">
        <v>17</v>
      </c>
      <c r="E246" s="34">
        <v>1</v>
      </c>
      <c r="F246" s="34">
        <v>1012.5983030967718</v>
      </c>
      <c r="G246" s="34">
        <f t="shared" si="48"/>
        <v>1012.5983030967718</v>
      </c>
      <c r="H246" s="35"/>
      <c r="J246" s="250" t="s">
        <v>382</v>
      </c>
      <c r="K246" s="251" t="s">
        <v>382</v>
      </c>
      <c r="L246" s="251" t="s">
        <v>382</v>
      </c>
      <c r="M246" s="251" t="s">
        <v>382</v>
      </c>
      <c r="N246" s="251" t="s">
        <v>382</v>
      </c>
      <c r="O246" s="251" t="s">
        <v>382</v>
      </c>
      <c r="P246" s="191">
        <v>1</v>
      </c>
      <c r="Q246" s="200">
        <v>813.72</v>
      </c>
      <c r="R246" s="213">
        <v>813.72</v>
      </c>
      <c r="S246" s="72">
        <f t="shared" si="41"/>
        <v>-198.87830309677179</v>
      </c>
      <c r="T246" s="72">
        <f t="shared" si="39"/>
        <v>-198.87830309677179</v>
      </c>
      <c r="V246" s="225">
        <f t="shared" si="40"/>
        <v>-5.0059242978431181E-5</v>
      </c>
    </row>
    <row r="247" spans="2:22" ht="31" x14ac:dyDescent="0.35">
      <c r="B247" s="65" t="s">
        <v>383</v>
      </c>
      <c r="C247" s="31" t="s">
        <v>384</v>
      </c>
      <c r="D247" s="67" t="s">
        <v>17</v>
      </c>
      <c r="E247" s="34">
        <v>2</v>
      </c>
      <c r="F247" s="34">
        <v>3262.1042740888593</v>
      </c>
      <c r="G247" s="34">
        <f t="shared" si="48"/>
        <v>6524.2085481777185</v>
      </c>
      <c r="H247" s="35"/>
      <c r="J247" s="250" t="s">
        <v>384</v>
      </c>
      <c r="K247" s="251" t="s">
        <v>384</v>
      </c>
      <c r="L247" s="251" t="s">
        <v>384</v>
      </c>
      <c r="M247" s="251" t="s">
        <v>384</v>
      </c>
      <c r="N247" s="251" t="s">
        <v>384</v>
      </c>
      <c r="O247" s="251" t="s">
        <v>384</v>
      </c>
      <c r="P247" s="191">
        <v>2</v>
      </c>
      <c r="Q247" s="200">
        <v>7477.49</v>
      </c>
      <c r="R247" s="213">
        <v>14954.98</v>
      </c>
      <c r="S247" s="72">
        <f t="shared" si="41"/>
        <v>8430.771451822282</v>
      </c>
      <c r="T247" s="72">
        <f t="shared" si="39"/>
        <v>4215.385725911141</v>
      </c>
      <c r="V247" s="225">
        <f t="shared" si="40"/>
        <v>2.1220919025894645E-3</v>
      </c>
    </row>
    <row r="248" spans="2:22" ht="15.5" x14ac:dyDescent="0.35">
      <c r="B248" s="65" t="s">
        <v>385</v>
      </c>
      <c r="C248" s="31" t="s">
        <v>386</v>
      </c>
      <c r="D248" s="67" t="s">
        <v>17</v>
      </c>
      <c r="E248" s="34">
        <v>2</v>
      </c>
      <c r="F248" s="34">
        <v>159.61093016949152</v>
      </c>
      <c r="G248" s="34">
        <f t="shared" si="48"/>
        <v>319.22186033898305</v>
      </c>
      <c r="H248" s="35"/>
      <c r="J248" s="250" t="s">
        <v>386</v>
      </c>
      <c r="K248" s="251" t="s">
        <v>386</v>
      </c>
      <c r="L248" s="251" t="s">
        <v>386</v>
      </c>
      <c r="M248" s="251" t="s">
        <v>386</v>
      </c>
      <c r="N248" s="251" t="s">
        <v>386</v>
      </c>
      <c r="O248" s="251" t="s">
        <v>386</v>
      </c>
      <c r="P248" s="191">
        <v>2</v>
      </c>
      <c r="Q248" s="200">
        <v>2793.71</v>
      </c>
      <c r="R248" s="213">
        <v>5587.42</v>
      </c>
      <c r="S248" s="72">
        <f t="shared" si="41"/>
        <v>5268.1981396610172</v>
      </c>
      <c r="T248" s="72">
        <f t="shared" si="39"/>
        <v>2634.0990698305086</v>
      </c>
      <c r="V248" s="225">
        <f t="shared" si="40"/>
        <v>1.3260471686722208E-3</v>
      </c>
    </row>
    <row r="249" spans="2:22" ht="15.5" x14ac:dyDescent="0.35">
      <c r="B249" s="68" t="s">
        <v>387</v>
      </c>
      <c r="C249" s="37" t="s">
        <v>388</v>
      </c>
      <c r="D249" s="70" t="s">
        <v>17</v>
      </c>
      <c r="E249" s="40">
        <v>3</v>
      </c>
      <c r="F249" s="40">
        <v>88.943372335969869</v>
      </c>
      <c r="G249" s="40">
        <f t="shared" si="48"/>
        <v>266.83011700790962</v>
      </c>
      <c r="H249" s="41"/>
      <c r="J249" s="250" t="s">
        <v>388</v>
      </c>
      <c r="K249" s="251" t="s">
        <v>388</v>
      </c>
      <c r="L249" s="251" t="s">
        <v>388</v>
      </c>
      <c r="M249" s="251" t="s">
        <v>388</v>
      </c>
      <c r="N249" s="251" t="s">
        <v>388</v>
      </c>
      <c r="O249" s="251" t="s">
        <v>388</v>
      </c>
      <c r="P249" s="191">
        <v>3</v>
      </c>
      <c r="Q249" s="200">
        <v>2494.12</v>
      </c>
      <c r="R249" s="213">
        <v>7482.36</v>
      </c>
      <c r="S249" s="72">
        <f t="shared" si="41"/>
        <v>7215.5298829920903</v>
      </c>
      <c r="T249" s="72">
        <f t="shared" si="39"/>
        <v>2405.1766276640301</v>
      </c>
      <c r="V249" s="225">
        <f t="shared" si="40"/>
        <v>1.8162059812782828E-3</v>
      </c>
    </row>
    <row r="250" spans="2:22" ht="15.75" customHeight="1" x14ac:dyDescent="0.35">
      <c r="B250" s="45" t="s">
        <v>456</v>
      </c>
      <c r="C250" s="20" t="s">
        <v>457</v>
      </c>
      <c r="D250" s="72"/>
      <c r="E250" s="43"/>
      <c r="F250" s="43"/>
      <c r="G250" s="43"/>
      <c r="H250" s="61"/>
      <c r="J250" s="253" t="s">
        <v>457</v>
      </c>
      <c r="K250" s="254"/>
      <c r="L250" s="254"/>
      <c r="M250" s="254"/>
      <c r="N250" s="254"/>
      <c r="O250" s="254"/>
      <c r="P250" s="198"/>
      <c r="Q250" s="199"/>
      <c r="R250" s="212"/>
      <c r="S250" s="72">
        <f t="shared" si="41"/>
        <v>0</v>
      </c>
      <c r="T250" s="72">
        <f t="shared" si="39"/>
        <v>0</v>
      </c>
      <c r="V250" s="225">
        <f t="shared" si="40"/>
        <v>0</v>
      </c>
    </row>
    <row r="251" spans="2:22" ht="30" customHeight="1" x14ac:dyDescent="0.35">
      <c r="B251" s="89" t="s">
        <v>458</v>
      </c>
      <c r="C251" s="90" t="s">
        <v>459</v>
      </c>
      <c r="D251" s="91" t="s">
        <v>17</v>
      </c>
      <c r="E251" s="92">
        <v>1</v>
      </c>
      <c r="F251" s="92">
        <v>25.702439999999999</v>
      </c>
      <c r="G251" s="92">
        <f>+F251*E251</f>
        <v>25.702439999999999</v>
      </c>
      <c r="H251" s="93"/>
      <c r="J251" s="250" t="s">
        <v>459</v>
      </c>
      <c r="K251" s="251" t="s">
        <v>459</v>
      </c>
      <c r="L251" s="251" t="s">
        <v>459</v>
      </c>
      <c r="M251" s="251" t="s">
        <v>459</v>
      </c>
      <c r="N251" s="251" t="s">
        <v>459</v>
      </c>
      <c r="O251" s="251" t="s">
        <v>459</v>
      </c>
      <c r="P251" s="191">
        <v>1</v>
      </c>
      <c r="Q251" s="200">
        <v>136</v>
      </c>
      <c r="R251" s="213">
        <v>136</v>
      </c>
      <c r="S251" s="72">
        <f t="shared" si="41"/>
        <v>110.29756</v>
      </c>
      <c r="T251" s="72">
        <f t="shared" si="39"/>
        <v>110.29756</v>
      </c>
      <c r="V251" s="225">
        <f t="shared" si="40"/>
        <v>2.7762768838999189E-5</v>
      </c>
    </row>
    <row r="252" spans="2:22" ht="15.75" customHeight="1" x14ac:dyDescent="0.35">
      <c r="B252" s="14" t="s">
        <v>468</v>
      </c>
      <c r="C252" s="15" t="s">
        <v>469</v>
      </c>
      <c r="D252" s="16"/>
      <c r="E252" s="17"/>
      <c r="F252" s="17"/>
      <c r="G252" s="17"/>
      <c r="H252" s="18">
        <f>SUM(G253:G254)</f>
        <v>744416.42640151817</v>
      </c>
      <c r="J252" s="267" t="s">
        <v>469</v>
      </c>
      <c r="K252" s="268"/>
      <c r="L252" s="268"/>
      <c r="M252" s="268"/>
      <c r="N252" s="268"/>
      <c r="O252" s="268"/>
      <c r="P252" s="190"/>
      <c r="Q252" s="203"/>
      <c r="R252" s="215"/>
      <c r="S252" s="72">
        <f t="shared" si="41"/>
        <v>0</v>
      </c>
      <c r="T252" s="72">
        <f t="shared" si="39"/>
        <v>0</v>
      </c>
      <c r="V252" s="225">
        <f t="shared" si="40"/>
        <v>0</v>
      </c>
    </row>
    <row r="253" spans="2:22" ht="30" customHeight="1" x14ac:dyDescent="0.35">
      <c r="B253" s="62" t="s">
        <v>470</v>
      </c>
      <c r="C253" s="222" t="s">
        <v>471</v>
      </c>
      <c r="D253" s="64" t="s">
        <v>46</v>
      </c>
      <c r="E253" s="227">
        <v>258743.55799999999</v>
      </c>
      <c r="F253" s="227">
        <v>2.8652999717514134</v>
      </c>
      <c r="G253" s="227">
        <f t="shared" ref="G253:G254" si="49">+F253*E253</f>
        <v>741377.90942826017</v>
      </c>
      <c r="H253" s="29"/>
      <c r="J253" s="265" t="s">
        <v>471</v>
      </c>
      <c r="K253" s="266"/>
      <c r="L253" s="266"/>
      <c r="M253" s="266"/>
      <c r="N253" s="266"/>
      <c r="O253" s="266"/>
      <c r="P253" s="228">
        <v>258743.55799999999</v>
      </c>
      <c r="Q253" s="229">
        <v>4.21</v>
      </c>
      <c r="R253" s="230">
        <v>1089310.3791799999</v>
      </c>
      <c r="S253" s="72">
        <f t="shared" si="41"/>
        <v>347932.46975173976</v>
      </c>
      <c r="T253" s="72">
        <f t="shared" si="39"/>
        <v>1.3447000282485866</v>
      </c>
      <c r="V253" s="226">
        <f t="shared" si="40"/>
        <v>8.7577356464636463E-2</v>
      </c>
    </row>
    <row r="254" spans="2:22" ht="31" x14ac:dyDescent="0.35">
      <c r="B254" s="68" t="s">
        <v>472</v>
      </c>
      <c r="C254" s="37" t="s">
        <v>473</v>
      </c>
      <c r="D254" s="70" t="s">
        <v>36</v>
      </c>
      <c r="E254" s="39">
        <v>1000</v>
      </c>
      <c r="F254" s="40">
        <v>3.038516973258004</v>
      </c>
      <c r="G254" s="40">
        <f t="shared" si="49"/>
        <v>3038.5169732580039</v>
      </c>
      <c r="H254" s="41"/>
      <c r="J254" s="265" t="s">
        <v>473</v>
      </c>
      <c r="K254" s="266"/>
      <c r="L254" s="266"/>
      <c r="M254" s="266"/>
      <c r="N254" s="266"/>
      <c r="O254" s="266"/>
      <c r="P254" s="191">
        <v>1000</v>
      </c>
      <c r="Q254" s="200">
        <v>8.7200000000000006</v>
      </c>
      <c r="R254" s="213">
        <v>8720</v>
      </c>
      <c r="S254" s="72">
        <f t="shared" si="41"/>
        <v>5681.4830267419966</v>
      </c>
      <c r="T254" s="72">
        <f t="shared" si="39"/>
        <v>5.6814830267419971</v>
      </c>
      <c r="V254" s="225">
        <f t="shared" si="40"/>
        <v>1.4300742458322334E-3</v>
      </c>
    </row>
    <row r="255" spans="2:22" ht="15.75" customHeight="1" x14ac:dyDescent="0.35">
      <c r="B255" s="14" t="s">
        <v>474</v>
      </c>
      <c r="C255" s="15" t="s">
        <v>475</v>
      </c>
      <c r="D255" s="16"/>
      <c r="E255" s="17"/>
      <c r="F255" s="17"/>
      <c r="G255" s="17"/>
      <c r="H255" s="18">
        <f>SUM(G256:G257)</f>
        <v>734286.75151171035</v>
      </c>
      <c r="J255" s="180" t="s">
        <v>475</v>
      </c>
      <c r="K255" s="181"/>
      <c r="L255" s="181"/>
      <c r="M255" s="181"/>
      <c r="N255" s="181"/>
      <c r="O255" s="181"/>
      <c r="P255" s="190"/>
      <c r="Q255" s="203"/>
      <c r="R255" s="215"/>
      <c r="S255" s="72">
        <f t="shared" si="41"/>
        <v>0</v>
      </c>
      <c r="T255" s="72">
        <f t="shared" si="39"/>
        <v>0</v>
      </c>
      <c r="V255" s="225">
        <f t="shared" si="40"/>
        <v>0</v>
      </c>
    </row>
    <row r="256" spans="2:22" ht="15" customHeight="1" x14ac:dyDescent="0.35">
      <c r="B256" s="62" t="s">
        <v>476</v>
      </c>
      <c r="C256" s="222" t="s">
        <v>475</v>
      </c>
      <c r="D256" s="64" t="s">
        <v>20</v>
      </c>
      <c r="E256" s="227">
        <v>1</v>
      </c>
      <c r="F256" s="227">
        <v>637207.03212429374</v>
      </c>
      <c r="G256" s="227">
        <f t="shared" ref="G256:G257" si="50">+F256*E256</f>
        <v>637207.03212429374</v>
      </c>
      <c r="H256" s="29"/>
      <c r="J256" s="265" t="s">
        <v>475</v>
      </c>
      <c r="K256" s="266"/>
      <c r="L256" s="266"/>
      <c r="M256" s="266"/>
      <c r="N256" s="266"/>
      <c r="O256" s="266"/>
      <c r="P256" s="228">
        <v>1</v>
      </c>
      <c r="Q256" s="229">
        <v>1032918.21</v>
      </c>
      <c r="R256" s="230">
        <v>1032918.21</v>
      </c>
      <c r="S256" s="72">
        <f t="shared" si="41"/>
        <v>395711.17787570623</v>
      </c>
      <c r="T256" s="72">
        <f t="shared" si="39"/>
        <v>395711.17787570623</v>
      </c>
      <c r="V256" s="226">
        <f t="shared" si="40"/>
        <v>9.9603635460034853E-2</v>
      </c>
    </row>
    <row r="257" spans="2:23" ht="31.5" thickBot="1" x14ac:dyDescent="0.4">
      <c r="B257" s="68" t="s">
        <v>477</v>
      </c>
      <c r="C257" s="37" t="s">
        <v>478</v>
      </c>
      <c r="D257" s="70" t="s">
        <v>20</v>
      </c>
      <c r="E257" s="39">
        <v>1</v>
      </c>
      <c r="F257" s="40">
        <v>97079.719387416641</v>
      </c>
      <c r="G257" s="40">
        <f t="shared" si="50"/>
        <v>97079.719387416641</v>
      </c>
      <c r="H257" s="41"/>
      <c r="J257" s="265" t="s">
        <v>478</v>
      </c>
      <c r="K257" s="266"/>
      <c r="L257" s="266"/>
      <c r="M257" s="266"/>
      <c r="N257" s="266"/>
      <c r="O257" s="266"/>
      <c r="P257" s="192">
        <v>1</v>
      </c>
      <c r="Q257" s="207">
        <v>61185</v>
      </c>
      <c r="R257" s="218">
        <v>61185</v>
      </c>
      <c r="S257" s="72">
        <f t="shared" si="41"/>
        <v>-35894.719387416641</v>
      </c>
      <c r="T257" s="72">
        <f t="shared" si="39"/>
        <v>-35894.719387416641</v>
      </c>
      <c r="V257" s="225">
        <f>S257/S$259</f>
        <v>-9.0349849705976346E-3</v>
      </c>
    </row>
    <row r="258" spans="2:23" thickBot="1" x14ac:dyDescent="0.4">
      <c r="B258" s="95"/>
      <c r="C258" s="95"/>
      <c r="D258" s="96"/>
      <c r="E258" s="97"/>
      <c r="F258" s="97"/>
      <c r="G258" s="160"/>
      <c r="H258" s="164" t="s">
        <v>509</v>
      </c>
      <c r="J258" s="24"/>
      <c r="K258" s="24"/>
      <c r="L258" s="24"/>
      <c r="M258" s="24"/>
      <c r="N258" s="24"/>
      <c r="O258" s="24"/>
      <c r="R258" s="189" t="s">
        <v>507</v>
      </c>
    </row>
    <row r="259" spans="2:23" ht="15.5" x14ac:dyDescent="0.35">
      <c r="B259" s="98"/>
      <c r="C259" s="99"/>
      <c r="D259" s="240" t="s">
        <v>489</v>
      </c>
      <c r="E259" s="240"/>
      <c r="F259" s="240"/>
      <c r="G259" s="167">
        <f>SUM(G9:G257)</f>
        <v>23226109.546066329</v>
      </c>
      <c r="J259" s="24"/>
      <c r="K259" s="24"/>
      <c r="L259" s="24"/>
      <c r="M259" s="24"/>
      <c r="N259" s="24"/>
      <c r="O259" s="24"/>
      <c r="R259" s="208">
        <f>SUM(R9:R257)</f>
        <v>27198968.328258902</v>
      </c>
      <c r="S259" s="208">
        <f>SUM(S9:S257)</f>
        <v>3972858.7821925646</v>
      </c>
      <c r="T259" s="221"/>
    </row>
    <row r="260" spans="2:23" ht="15" customHeight="1" x14ac:dyDescent="0.35">
      <c r="B260" s="101"/>
      <c r="D260" s="4"/>
      <c r="E260" s="113" t="s">
        <v>490</v>
      </c>
      <c r="F260" s="102">
        <f>+G260/G259</f>
        <v>0.22764319222353246</v>
      </c>
      <c r="G260" s="165">
        <v>5287265.72</v>
      </c>
      <c r="J260" s="24"/>
      <c r="K260" s="24"/>
      <c r="L260" s="24"/>
      <c r="M260" s="24"/>
      <c r="N260" s="24"/>
      <c r="O260" s="24"/>
      <c r="R260" s="183">
        <v>6568928.5299999993</v>
      </c>
      <c r="W260" s="7"/>
    </row>
    <row r="261" spans="2:23" ht="15" customHeight="1" x14ac:dyDescent="0.35">
      <c r="B261" s="101"/>
      <c r="D261" s="4"/>
      <c r="E261" s="113" t="s">
        <v>491</v>
      </c>
      <c r="F261" s="103">
        <v>0.1</v>
      </c>
      <c r="G261" s="165">
        <f>+F261*G259</f>
        <v>2322610.9546066332</v>
      </c>
      <c r="J261" s="24"/>
      <c r="K261" s="24"/>
      <c r="L261" s="24"/>
      <c r="M261" s="24"/>
      <c r="N261" s="24"/>
      <c r="O261" s="24"/>
      <c r="R261" s="183">
        <f>R259*0.1</f>
        <v>2719896.8328258903</v>
      </c>
    </row>
    <row r="262" spans="2:23" ht="31" x14ac:dyDescent="0.35">
      <c r="B262" s="104"/>
      <c r="C262" s="105"/>
      <c r="D262" s="106"/>
      <c r="E262" s="219" t="s">
        <v>492</v>
      </c>
      <c r="F262" s="107"/>
      <c r="G262" s="166">
        <f>+G261+G260+G259</f>
        <v>30835986.220672961</v>
      </c>
      <c r="J262" s="24"/>
      <c r="K262" s="24"/>
      <c r="L262" s="24"/>
      <c r="M262" s="24"/>
      <c r="N262" s="24"/>
      <c r="O262" s="24"/>
      <c r="R262" s="209">
        <f>SUM(R259:R261)</f>
        <v>36487793.691084795</v>
      </c>
    </row>
    <row r="263" spans="2:23" ht="15" customHeight="1" x14ac:dyDescent="0.35">
      <c r="B263" s="101"/>
      <c r="D263" s="4"/>
      <c r="E263" s="113" t="s">
        <v>494</v>
      </c>
      <c r="F263" s="103">
        <v>0.18</v>
      </c>
      <c r="G263" s="165">
        <f>+G262*F263</f>
        <v>5550477.5197211327</v>
      </c>
      <c r="J263" s="24"/>
      <c r="K263" s="24"/>
      <c r="L263" s="24"/>
      <c r="M263" s="24"/>
      <c r="N263" s="24"/>
      <c r="O263" s="24"/>
      <c r="R263" s="184">
        <f>+R262*F263</f>
        <v>6567802.8643952627</v>
      </c>
    </row>
    <row r="264" spans="2:23" ht="15.75" customHeight="1" x14ac:dyDescent="0.35">
      <c r="B264" s="108"/>
      <c r="C264" s="109"/>
      <c r="D264" s="220" t="s">
        <v>495</v>
      </c>
      <c r="E264" s="220"/>
      <c r="F264" s="220"/>
      <c r="G264" s="100">
        <f>+G263+G262</f>
        <v>36386463.740394093</v>
      </c>
      <c r="J264" s="24"/>
      <c r="K264" s="24"/>
      <c r="L264" s="24"/>
      <c r="M264" s="24"/>
      <c r="N264" s="24"/>
      <c r="O264" s="24"/>
      <c r="R264" s="182">
        <f>+R263+R262</f>
        <v>43055596.555480056</v>
      </c>
    </row>
    <row r="265" spans="2:23" s="3" customFormat="1" ht="15" customHeight="1" x14ac:dyDescent="0.35">
      <c r="B265" s="11"/>
      <c r="C265" s="6"/>
      <c r="D265" s="6"/>
      <c r="E265" s="111"/>
      <c r="F265" s="111"/>
      <c r="G265" s="111"/>
      <c r="H265" s="112"/>
      <c r="J265" s="24"/>
      <c r="K265" s="24"/>
      <c r="L265" s="24"/>
      <c r="M265" s="24"/>
      <c r="N265" s="24"/>
      <c r="O265" s="24"/>
      <c r="P265" s="186"/>
    </row>
    <row r="266" spans="2:23" s="3" customFormat="1" ht="15" customHeight="1" x14ac:dyDescent="0.35">
      <c r="B266" s="11"/>
      <c r="C266" s="6"/>
      <c r="D266" s="6"/>
      <c r="E266" s="111"/>
      <c r="F266" s="111"/>
      <c r="G266" s="111"/>
      <c r="H266" s="112"/>
      <c r="J266" s="24"/>
      <c r="K266" s="24"/>
      <c r="L266" s="24"/>
      <c r="M266" s="24"/>
      <c r="N266" s="24"/>
      <c r="O266" s="24"/>
      <c r="P266" s="186"/>
      <c r="R266" s="233">
        <f>R264/G264</f>
        <v>1.1832860940449754</v>
      </c>
    </row>
    <row r="267" spans="2:23" s="3" customFormat="1" ht="15" customHeight="1" x14ac:dyDescent="0.35">
      <c r="B267" s="11"/>
      <c r="C267" s="6"/>
      <c r="D267" s="11"/>
      <c r="E267" s="111"/>
      <c r="F267" s="111"/>
      <c r="G267" s="111"/>
      <c r="H267" s="112"/>
      <c r="J267" s="24"/>
      <c r="K267" s="24"/>
      <c r="L267" s="24"/>
      <c r="M267" s="24"/>
      <c r="N267" s="24"/>
      <c r="O267" s="24"/>
      <c r="P267" s="186"/>
    </row>
    <row r="268" spans="2:23" s="3" customFormat="1" ht="15" customHeight="1" x14ac:dyDescent="0.35">
      <c r="B268" s="11"/>
      <c r="C268" s="6"/>
      <c r="D268" s="11"/>
      <c r="E268" s="111"/>
      <c r="F268" s="111"/>
      <c r="G268" s="111"/>
      <c r="H268" s="112"/>
      <c r="J268" s="24"/>
      <c r="K268" s="24"/>
      <c r="L268" s="24"/>
      <c r="M268" s="24"/>
      <c r="N268" s="24"/>
      <c r="O268" s="24"/>
      <c r="P268" s="186"/>
    </row>
    <row r="269" spans="2:23" s="4" customFormat="1" ht="15" customHeight="1" x14ac:dyDescent="0.35">
      <c r="B269" s="6"/>
      <c r="C269" s="6"/>
      <c r="E269" s="113"/>
      <c r="H269" s="112"/>
      <c r="J269" s="24"/>
      <c r="K269" s="24"/>
      <c r="L269" s="24"/>
      <c r="M269" s="24"/>
      <c r="N269" s="24"/>
      <c r="O269" s="24"/>
      <c r="P269" s="186"/>
    </row>
    <row r="270" spans="2:23" s="4" customFormat="1" ht="15" customHeight="1" x14ac:dyDescent="0.35">
      <c r="B270" s="6"/>
      <c r="C270" s="6"/>
      <c r="E270" s="113"/>
      <c r="H270" s="112"/>
      <c r="J270" s="24"/>
      <c r="K270" s="24"/>
      <c r="L270" s="24"/>
      <c r="M270" s="24"/>
      <c r="N270" s="24"/>
      <c r="O270" s="24"/>
      <c r="P270" s="186"/>
    </row>
    <row r="271" spans="2:23" s="4" customFormat="1" ht="15" customHeight="1" x14ac:dyDescent="0.35">
      <c r="B271" s="6"/>
      <c r="C271" s="6"/>
      <c r="E271" s="113"/>
      <c r="H271" s="112"/>
      <c r="J271" s="24"/>
      <c r="K271" s="24"/>
      <c r="L271" s="24"/>
      <c r="M271" s="24"/>
      <c r="N271" s="24"/>
      <c r="O271" s="24"/>
      <c r="P271" s="186"/>
    </row>
    <row r="272" spans="2:23" s="4" customFormat="1" ht="15" customHeight="1" x14ac:dyDescent="0.35">
      <c r="B272" s="6"/>
      <c r="C272" s="6"/>
      <c r="E272" s="113"/>
      <c r="H272" s="112"/>
      <c r="J272" s="24"/>
      <c r="K272" s="24"/>
      <c r="L272" s="24"/>
      <c r="M272" s="24"/>
      <c r="N272" s="24"/>
      <c r="O272" s="24"/>
      <c r="P272" s="186"/>
    </row>
    <row r="273" spans="2:20" s="4" customFormat="1" ht="15" customHeight="1" x14ac:dyDescent="0.35">
      <c r="B273" s="6"/>
      <c r="C273" s="6"/>
      <c r="E273" s="113"/>
      <c r="H273" s="112"/>
      <c r="J273" s="24"/>
      <c r="K273" s="24"/>
      <c r="L273" s="24"/>
      <c r="M273" s="24"/>
      <c r="N273" s="24"/>
      <c r="O273" s="24"/>
      <c r="P273" s="186"/>
    </row>
    <row r="274" spans="2:20" s="4" customFormat="1" ht="15" customHeight="1" x14ac:dyDescent="0.35">
      <c r="B274" s="6"/>
      <c r="C274" s="6"/>
      <c r="E274" s="113"/>
      <c r="H274" s="112"/>
      <c r="J274" s="24"/>
      <c r="K274" s="24"/>
      <c r="L274" s="24"/>
      <c r="M274" s="24"/>
      <c r="N274" s="24"/>
      <c r="O274" s="24"/>
      <c r="P274" s="186"/>
    </row>
    <row r="275" spans="2:20" s="2" customFormat="1" ht="15" customHeight="1" x14ac:dyDescent="0.35">
      <c r="B275" s="6"/>
      <c r="C275" s="6"/>
      <c r="D275" s="4"/>
      <c r="E275" s="113"/>
      <c r="H275" s="112"/>
      <c r="J275" s="24"/>
      <c r="K275" s="24"/>
      <c r="L275" s="24"/>
      <c r="M275" s="24"/>
      <c r="N275" s="24"/>
      <c r="O275" s="24"/>
      <c r="P275" s="186"/>
      <c r="Q275" s="4"/>
      <c r="R275" s="4"/>
      <c r="S275" s="4"/>
      <c r="T275" s="4"/>
    </row>
    <row r="276" spans="2:20" s="2" customFormat="1" ht="15" customHeight="1" x14ac:dyDescent="0.35">
      <c r="B276" s="6"/>
      <c r="C276" s="6"/>
      <c r="D276" s="4"/>
      <c r="E276" s="113"/>
      <c r="J276" s="24"/>
      <c r="K276" s="24"/>
      <c r="L276" s="24"/>
      <c r="M276" s="24"/>
      <c r="N276" s="24"/>
      <c r="O276" s="24"/>
      <c r="P276" s="186"/>
      <c r="Q276" s="4"/>
      <c r="R276" s="4"/>
      <c r="S276" s="4"/>
      <c r="T276" s="4"/>
    </row>
    <row r="277" spans="2:20" s="2" customFormat="1" ht="15" customHeight="1" x14ac:dyDescent="0.35">
      <c r="B277" s="6"/>
      <c r="C277" s="6"/>
      <c r="D277" s="4"/>
      <c r="E277" s="113"/>
      <c r="J277" s="24"/>
      <c r="K277" s="24"/>
      <c r="L277" s="24"/>
      <c r="M277" s="24"/>
      <c r="N277" s="24"/>
      <c r="O277" s="24"/>
      <c r="P277" s="186"/>
      <c r="Q277" s="4"/>
      <c r="R277" s="4"/>
      <c r="S277" s="4"/>
      <c r="T277" s="4"/>
    </row>
    <row r="278" spans="2:20" s="2" customFormat="1" ht="15" customHeight="1" x14ac:dyDescent="0.35">
      <c r="B278" s="6"/>
      <c r="C278" s="6"/>
      <c r="D278" s="4"/>
      <c r="E278" s="113"/>
      <c r="J278" s="24"/>
      <c r="K278" s="24"/>
      <c r="L278" s="24"/>
      <c r="M278" s="24"/>
      <c r="N278" s="24"/>
      <c r="O278" s="24"/>
      <c r="P278" s="186"/>
      <c r="Q278" s="4"/>
      <c r="R278" s="4"/>
      <c r="S278" s="4"/>
      <c r="T278" s="4"/>
    </row>
    <row r="279" spans="2:20" s="3" customFormat="1" ht="15" customHeight="1" x14ac:dyDescent="0.35">
      <c r="B279" s="11"/>
      <c r="C279" s="6"/>
      <c r="D279" s="1"/>
      <c r="E279" s="1"/>
      <c r="F279" s="7"/>
      <c r="G279" s="7"/>
      <c r="H279" s="1"/>
      <c r="I279" s="1"/>
      <c r="J279" s="24"/>
      <c r="K279" s="24"/>
      <c r="L279" s="24"/>
      <c r="M279" s="24"/>
      <c r="N279" s="24"/>
      <c r="O279" s="24"/>
      <c r="P279" s="186"/>
    </row>
    <row r="280" spans="2:20" s="3" customFormat="1" ht="15" customHeight="1" x14ac:dyDescent="0.35">
      <c r="B280" s="11"/>
      <c r="C280" s="6"/>
      <c r="D280" s="1"/>
      <c r="E280" s="1"/>
      <c r="F280" s="7"/>
      <c r="G280" s="7"/>
      <c r="H280" s="1"/>
      <c r="I280" s="1"/>
      <c r="J280" s="24"/>
      <c r="K280" s="24"/>
      <c r="L280" s="24"/>
      <c r="M280" s="24"/>
      <c r="N280" s="24"/>
      <c r="O280" s="24"/>
      <c r="P280" s="186"/>
    </row>
    <row r="281" spans="2:20" s="3" customFormat="1" ht="15" customHeight="1" x14ac:dyDescent="0.35">
      <c r="B281" s="11"/>
      <c r="C281" s="6"/>
      <c r="D281" s="1"/>
      <c r="E281" s="1"/>
      <c r="F281" s="7"/>
      <c r="G281" s="7"/>
      <c r="H281" s="1"/>
      <c r="I281" s="1"/>
      <c r="J281" s="24"/>
      <c r="K281" s="24"/>
      <c r="L281" s="24"/>
      <c r="M281" s="24"/>
      <c r="N281" s="24"/>
      <c r="O281" s="24"/>
      <c r="P281" s="186"/>
    </row>
    <row r="282" spans="2:20" s="3" customFormat="1" ht="15" customHeight="1" x14ac:dyDescent="0.35">
      <c r="B282" s="11"/>
      <c r="C282" s="6"/>
      <c r="D282" s="1"/>
      <c r="E282" s="1"/>
      <c r="F282" s="7"/>
      <c r="G282" s="7"/>
      <c r="H282" s="1"/>
      <c r="I282" s="1"/>
      <c r="J282" s="24"/>
      <c r="K282" s="24"/>
      <c r="L282" s="24"/>
      <c r="M282" s="24"/>
      <c r="N282" s="24"/>
      <c r="O282" s="24"/>
      <c r="P282" s="186"/>
    </row>
    <row r="283" spans="2:20" s="3" customFormat="1" ht="15" customHeight="1" x14ac:dyDescent="0.35">
      <c r="B283" s="11"/>
      <c r="C283" s="6"/>
      <c r="D283" s="1"/>
      <c r="E283" s="1"/>
      <c r="F283" s="7"/>
      <c r="G283" s="7"/>
      <c r="H283" s="1"/>
      <c r="I283" s="1"/>
      <c r="J283" s="24"/>
      <c r="K283" s="24"/>
      <c r="L283" s="24"/>
      <c r="M283" s="24"/>
      <c r="N283" s="24"/>
      <c r="O283" s="24"/>
      <c r="P283" s="186"/>
    </row>
    <row r="284" spans="2:20" s="3" customFormat="1" ht="15" customHeight="1" x14ac:dyDescent="0.35">
      <c r="B284" s="11"/>
      <c r="C284" s="6"/>
      <c r="D284" s="1"/>
      <c r="E284" s="1"/>
      <c r="F284" s="7"/>
      <c r="G284" s="7"/>
      <c r="H284" s="1"/>
      <c r="I284" s="1"/>
      <c r="J284" s="24"/>
      <c r="K284" s="24"/>
      <c r="L284" s="24"/>
      <c r="M284" s="24"/>
      <c r="N284" s="24"/>
      <c r="O284" s="24"/>
      <c r="P284" s="186"/>
    </row>
    <row r="285" spans="2:20" s="3" customFormat="1" ht="15" customHeight="1" x14ac:dyDescent="0.35">
      <c r="B285" s="11"/>
      <c r="C285" s="6"/>
      <c r="D285" s="1"/>
      <c r="E285" s="1"/>
      <c r="F285" s="7"/>
      <c r="G285" s="7"/>
      <c r="H285" s="1"/>
      <c r="I285" s="1"/>
      <c r="J285" s="24"/>
      <c r="K285" s="24"/>
      <c r="L285" s="24"/>
      <c r="M285" s="24"/>
      <c r="N285" s="24"/>
      <c r="O285" s="24"/>
      <c r="P285" s="186"/>
    </row>
    <row r="286" spans="2:20" s="3" customFormat="1" ht="15" customHeight="1" x14ac:dyDescent="0.35">
      <c r="B286" s="11"/>
      <c r="C286" s="6"/>
      <c r="D286" s="1"/>
      <c r="E286" s="1"/>
      <c r="F286" s="7"/>
      <c r="G286" s="7"/>
      <c r="H286" s="1"/>
      <c r="I286" s="1"/>
      <c r="J286" s="24"/>
      <c r="K286" s="24"/>
      <c r="L286" s="24"/>
      <c r="M286" s="24"/>
      <c r="N286" s="24"/>
      <c r="O286" s="24"/>
      <c r="P286" s="186"/>
    </row>
    <row r="287" spans="2:20" s="3" customFormat="1" ht="15" customHeight="1" x14ac:dyDescent="0.35">
      <c r="B287" s="11"/>
      <c r="C287" s="6"/>
      <c r="D287" s="1"/>
      <c r="E287" s="1"/>
      <c r="F287" s="7"/>
      <c r="G287" s="7"/>
      <c r="H287" s="1"/>
      <c r="I287" s="1"/>
      <c r="J287" s="24"/>
      <c r="K287" s="24"/>
      <c r="L287" s="24"/>
      <c r="M287" s="24"/>
      <c r="N287" s="24"/>
      <c r="O287" s="24"/>
      <c r="P287" s="186"/>
    </row>
    <row r="288" spans="2:20" s="3" customFormat="1" ht="15" customHeight="1" x14ac:dyDescent="0.35">
      <c r="B288" s="11"/>
      <c r="C288" s="6"/>
      <c r="D288" s="1"/>
      <c r="E288" s="1"/>
      <c r="F288" s="7"/>
      <c r="G288" s="7"/>
      <c r="H288" s="1"/>
      <c r="I288" s="1"/>
      <c r="J288" s="24"/>
      <c r="K288" s="24"/>
      <c r="L288" s="24"/>
      <c r="M288" s="24"/>
      <c r="N288" s="24"/>
      <c r="O288" s="24"/>
      <c r="P288" s="186"/>
    </row>
    <row r="289" spans="2:16" s="3" customFormat="1" ht="15" customHeight="1" x14ac:dyDescent="0.35">
      <c r="B289" s="11"/>
      <c r="C289" s="6"/>
      <c r="D289" s="1"/>
      <c r="E289" s="1"/>
      <c r="F289" s="7"/>
      <c r="G289" s="7"/>
      <c r="H289" s="1"/>
      <c r="I289" s="1"/>
      <c r="J289" s="24"/>
      <c r="K289" s="24"/>
      <c r="L289" s="24"/>
      <c r="M289" s="24"/>
      <c r="N289" s="24"/>
      <c r="O289" s="24"/>
      <c r="P289" s="186"/>
    </row>
    <row r="290" spans="2:16" s="3" customFormat="1" ht="15" customHeight="1" x14ac:dyDescent="0.35">
      <c r="B290" s="11"/>
      <c r="C290" s="6"/>
      <c r="D290" s="1"/>
      <c r="E290" s="1"/>
      <c r="F290" s="7"/>
      <c r="G290" s="7"/>
      <c r="H290" s="1"/>
      <c r="I290" s="1"/>
      <c r="J290" s="24"/>
      <c r="K290" s="24"/>
      <c r="L290" s="24"/>
      <c r="M290" s="24"/>
      <c r="N290" s="24"/>
      <c r="O290" s="24"/>
      <c r="P290" s="186"/>
    </row>
    <row r="291" spans="2:16" s="3" customFormat="1" ht="15" customHeight="1" x14ac:dyDescent="0.35">
      <c r="B291" s="11"/>
      <c r="C291" s="6"/>
      <c r="D291" s="1"/>
      <c r="E291" s="1"/>
      <c r="F291" s="7"/>
      <c r="G291" s="7"/>
      <c r="H291" s="1"/>
      <c r="I291" s="1"/>
      <c r="J291" s="24"/>
      <c r="K291" s="24"/>
      <c r="L291" s="24"/>
      <c r="M291" s="24"/>
      <c r="N291" s="24"/>
      <c r="O291" s="24"/>
      <c r="P291" s="186"/>
    </row>
    <row r="292" spans="2:16" s="3" customFormat="1" ht="15" customHeight="1" x14ac:dyDescent="0.35">
      <c r="B292" s="11"/>
      <c r="C292" s="6"/>
      <c r="D292" s="1"/>
      <c r="E292" s="1"/>
      <c r="F292" s="7"/>
      <c r="G292" s="7"/>
      <c r="H292" s="1"/>
      <c r="I292" s="1"/>
      <c r="J292" s="24"/>
      <c r="K292" s="24"/>
      <c r="L292" s="24"/>
      <c r="M292" s="24"/>
      <c r="N292" s="24"/>
      <c r="O292" s="24"/>
      <c r="P292" s="186"/>
    </row>
    <row r="293" spans="2:16" s="3" customFormat="1" ht="15" customHeight="1" x14ac:dyDescent="0.35">
      <c r="B293" s="11"/>
      <c r="C293" s="6"/>
      <c r="D293" s="1"/>
      <c r="E293" s="1"/>
      <c r="F293" s="7"/>
      <c r="G293" s="7"/>
      <c r="H293" s="1"/>
      <c r="I293" s="1"/>
      <c r="J293" s="24"/>
      <c r="K293" s="24"/>
      <c r="L293" s="24"/>
      <c r="M293" s="24"/>
      <c r="N293" s="24"/>
      <c r="O293" s="24"/>
      <c r="P293" s="186"/>
    </row>
    <row r="294" spans="2:16" s="3" customFormat="1" ht="15" customHeight="1" x14ac:dyDescent="0.35">
      <c r="B294" s="11"/>
      <c r="C294" s="6"/>
      <c r="D294" s="1"/>
      <c r="E294" s="1"/>
      <c r="F294" s="7"/>
      <c r="G294" s="7"/>
      <c r="H294" s="1"/>
      <c r="I294" s="1"/>
      <c r="J294" s="24"/>
      <c r="K294" s="24"/>
      <c r="L294" s="24"/>
      <c r="M294" s="24"/>
      <c r="N294" s="24"/>
      <c r="O294" s="24"/>
      <c r="P294" s="186"/>
    </row>
    <row r="295" spans="2:16" s="3" customFormat="1" ht="15" customHeight="1" x14ac:dyDescent="0.35">
      <c r="B295" s="11"/>
      <c r="C295" s="6"/>
      <c r="D295" s="1"/>
      <c r="E295" s="1"/>
      <c r="F295" s="7"/>
      <c r="G295" s="7"/>
      <c r="H295" s="1"/>
      <c r="I295" s="1"/>
      <c r="J295" s="24"/>
      <c r="K295" s="24"/>
      <c r="L295" s="24"/>
      <c r="M295" s="24"/>
      <c r="N295" s="24"/>
      <c r="O295" s="24"/>
      <c r="P295" s="186"/>
    </row>
    <row r="296" spans="2:16" s="3" customFormat="1" ht="15" customHeight="1" x14ac:dyDescent="0.35">
      <c r="B296" s="11"/>
      <c r="C296" s="6"/>
      <c r="D296" s="1"/>
      <c r="E296" s="1"/>
      <c r="F296" s="7"/>
      <c r="G296" s="7"/>
      <c r="H296" s="1"/>
      <c r="I296" s="1"/>
      <c r="J296" s="24"/>
      <c r="K296" s="24"/>
      <c r="L296" s="24"/>
      <c r="M296" s="24"/>
      <c r="N296" s="24"/>
      <c r="O296" s="24"/>
      <c r="P296" s="186"/>
    </row>
    <row r="297" spans="2:16" s="3" customFormat="1" ht="15" customHeight="1" x14ac:dyDescent="0.35">
      <c r="B297" s="11"/>
      <c r="C297" s="6"/>
      <c r="D297" s="1"/>
      <c r="E297" s="1"/>
      <c r="F297" s="7"/>
      <c r="G297" s="7"/>
      <c r="H297" s="1"/>
      <c r="I297" s="1"/>
      <c r="J297" s="24"/>
      <c r="K297" s="24"/>
      <c r="L297" s="24"/>
      <c r="M297" s="24"/>
      <c r="N297" s="24"/>
      <c r="O297" s="24"/>
      <c r="P297" s="186"/>
    </row>
    <row r="298" spans="2:16" s="3" customFormat="1" ht="15" customHeight="1" x14ac:dyDescent="0.35">
      <c r="B298" s="11"/>
      <c r="C298" s="6"/>
      <c r="D298" s="1"/>
      <c r="E298" s="1"/>
      <c r="F298" s="7"/>
      <c r="G298" s="7"/>
      <c r="H298" s="1"/>
      <c r="I298" s="1"/>
      <c r="J298" s="24"/>
      <c r="K298" s="24"/>
      <c r="L298" s="24"/>
      <c r="M298" s="24"/>
      <c r="N298" s="24"/>
      <c r="O298" s="24"/>
      <c r="P298" s="186"/>
    </row>
    <row r="299" spans="2:16" s="3" customFormat="1" ht="15" customHeight="1" x14ac:dyDescent="0.35">
      <c r="B299" s="11"/>
      <c r="C299" s="6"/>
      <c r="D299" s="1"/>
      <c r="E299" s="1"/>
      <c r="F299" s="7"/>
      <c r="G299" s="7"/>
      <c r="H299" s="1"/>
      <c r="I299" s="1"/>
      <c r="J299" s="24"/>
      <c r="K299" s="24"/>
      <c r="L299" s="24"/>
      <c r="M299" s="24"/>
      <c r="N299" s="24"/>
      <c r="O299" s="24"/>
      <c r="P299" s="186"/>
    </row>
    <row r="300" spans="2:16" s="3" customFormat="1" ht="15" customHeight="1" x14ac:dyDescent="0.35">
      <c r="B300" s="11"/>
      <c r="C300" s="6"/>
      <c r="D300" s="1"/>
      <c r="E300" s="1"/>
      <c r="F300" s="7"/>
      <c r="G300" s="7"/>
      <c r="H300" s="1"/>
      <c r="I300" s="1"/>
      <c r="J300" s="24"/>
      <c r="K300" s="24"/>
      <c r="L300" s="24"/>
      <c r="M300" s="24"/>
      <c r="N300" s="24"/>
      <c r="O300" s="24"/>
      <c r="P300" s="186"/>
    </row>
    <row r="301" spans="2:16" s="3" customFormat="1" ht="15" customHeight="1" x14ac:dyDescent="0.35">
      <c r="B301" s="11"/>
      <c r="C301" s="6"/>
      <c r="D301" s="1"/>
      <c r="E301" s="1"/>
      <c r="F301" s="7"/>
      <c r="G301" s="7"/>
      <c r="H301" s="1"/>
      <c r="I301" s="1"/>
      <c r="J301" s="24"/>
      <c r="K301" s="24"/>
      <c r="L301" s="24"/>
      <c r="M301" s="24"/>
      <c r="N301" s="24"/>
      <c r="O301" s="24"/>
      <c r="P301" s="186"/>
    </row>
    <row r="302" spans="2:16" s="3" customFormat="1" ht="15" customHeight="1" x14ac:dyDescent="0.35">
      <c r="B302" s="11"/>
      <c r="C302" s="6"/>
      <c r="D302" s="1"/>
      <c r="E302" s="1"/>
      <c r="F302" s="7"/>
      <c r="G302" s="7"/>
      <c r="H302" s="1"/>
      <c r="I302" s="1"/>
      <c r="J302" s="24"/>
      <c r="K302" s="24"/>
      <c r="L302" s="24"/>
      <c r="M302" s="24"/>
      <c r="N302" s="24"/>
      <c r="O302" s="24"/>
      <c r="P302" s="186"/>
    </row>
    <row r="303" spans="2:16" s="3" customFormat="1" ht="15" customHeight="1" x14ac:dyDescent="0.35">
      <c r="B303" s="11"/>
      <c r="C303" s="6"/>
      <c r="D303" s="1"/>
      <c r="E303" s="1"/>
      <c r="F303" s="7"/>
      <c r="G303" s="7"/>
      <c r="H303" s="1"/>
      <c r="I303" s="1"/>
      <c r="J303" s="24"/>
      <c r="K303" s="24"/>
      <c r="L303" s="24"/>
      <c r="M303" s="24"/>
      <c r="N303" s="24"/>
      <c r="O303" s="24"/>
      <c r="P303" s="186"/>
    </row>
    <row r="304" spans="2:16" s="3" customFormat="1" ht="15" customHeight="1" x14ac:dyDescent="0.35">
      <c r="B304" s="11"/>
      <c r="C304" s="6"/>
      <c r="D304" s="1"/>
      <c r="E304" s="1"/>
      <c r="F304" s="7"/>
      <c r="G304" s="7"/>
      <c r="H304" s="1"/>
      <c r="I304" s="1"/>
      <c r="J304" s="24"/>
      <c r="K304" s="24"/>
      <c r="L304" s="24"/>
      <c r="M304" s="24"/>
      <c r="N304" s="24"/>
      <c r="O304" s="24"/>
      <c r="P304" s="186"/>
    </row>
    <row r="305" spans="2:20" s="3" customFormat="1" ht="15" customHeight="1" x14ac:dyDescent="0.35">
      <c r="B305" s="11"/>
      <c r="C305" s="6"/>
      <c r="D305" s="1"/>
      <c r="E305" s="1"/>
      <c r="F305" s="7"/>
      <c r="G305" s="7"/>
      <c r="H305" s="1"/>
      <c r="I305" s="1"/>
      <c r="J305" s="24"/>
      <c r="K305" s="24"/>
      <c r="L305" s="24"/>
      <c r="M305" s="24"/>
      <c r="N305" s="24"/>
      <c r="O305" s="24"/>
      <c r="P305" s="186"/>
    </row>
    <row r="306" spans="2:20" s="3" customFormat="1" ht="15" customHeight="1" x14ac:dyDescent="0.35">
      <c r="B306" s="11"/>
      <c r="C306" s="6"/>
      <c r="D306" s="1"/>
      <c r="E306" s="1"/>
      <c r="F306" s="7"/>
      <c r="G306" s="7"/>
      <c r="H306" s="1"/>
      <c r="I306" s="1"/>
      <c r="J306" s="24"/>
      <c r="K306" s="24"/>
      <c r="L306" s="24"/>
      <c r="M306" s="24"/>
      <c r="N306" s="24"/>
      <c r="O306" s="24"/>
      <c r="P306" s="186"/>
    </row>
    <row r="307" spans="2:20" s="3" customFormat="1" ht="15" customHeight="1" x14ac:dyDescent="0.35">
      <c r="B307" s="11"/>
      <c r="C307" s="6"/>
      <c r="D307" s="1"/>
      <c r="E307" s="1"/>
      <c r="F307" s="7"/>
      <c r="G307" s="7"/>
      <c r="H307" s="1"/>
      <c r="I307" s="1"/>
      <c r="J307" s="24"/>
      <c r="K307" s="24"/>
      <c r="L307" s="24"/>
      <c r="M307" s="24"/>
      <c r="N307" s="24"/>
      <c r="O307" s="24"/>
      <c r="P307" s="186"/>
    </row>
    <row r="308" spans="2:20" s="7" customFormat="1" ht="15" customHeight="1" x14ac:dyDescent="0.35">
      <c r="B308" s="11"/>
      <c r="C308" s="6"/>
      <c r="D308" s="1"/>
      <c r="E308" s="1"/>
      <c r="H308" s="1"/>
      <c r="I308" s="1"/>
      <c r="J308" s="24"/>
      <c r="K308" s="24"/>
      <c r="L308" s="24"/>
      <c r="M308" s="24"/>
      <c r="N308" s="24"/>
      <c r="O308" s="24"/>
      <c r="P308" s="186"/>
      <c r="Q308" s="185"/>
      <c r="R308" s="185"/>
      <c r="S308" s="185"/>
      <c r="T308" s="185"/>
    </row>
    <row r="309" spans="2:20" s="7" customFormat="1" ht="15" customHeight="1" x14ac:dyDescent="0.35">
      <c r="B309" s="11"/>
      <c r="C309" s="6"/>
      <c r="D309" s="1"/>
      <c r="E309" s="1"/>
      <c r="H309" s="1"/>
      <c r="I309" s="1"/>
      <c r="J309" s="24"/>
      <c r="K309" s="24"/>
      <c r="L309" s="24"/>
      <c r="M309" s="24"/>
      <c r="N309" s="24"/>
      <c r="O309" s="24"/>
      <c r="P309" s="186"/>
      <c r="Q309" s="185"/>
      <c r="R309" s="185"/>
      <c r="S309" s="185"/>
      <c r="T309" s="185"/>
    </row>
    <row r="310" spans="2:20" s="7" customFormat="1" ht="15" customHeight="1" x14ac:dyDescent="0.35">
      <c r="B310" s="11"/>
      <c r="C310" s="6"/>
      <c r="D310" s="1"/>
      <c r="E310" s="1"/>
      <c r="H310" s="1"/>
      <c r="I310" s="1"/>
      <c r="J310" s="24"/>
      <c r="K310" s="24"/>
      <c r="L310" s="24"/>
      <c r="M310" s="24"/>
      <c r="N310" s="24"/>
      <c r="O310" s="24"/>
      <c r="P310" s="186"/>
      <c r="Q310" s="185"/>
      <c r="R310" s="185"/>
      <c r="S310" s="185"/>
      <c r="T310" s="185"/>
    </row>
    <row r="311" spans="2:20" s="7" customFormat="1" ht="15" customHeight="1" x14ac:dyDescent="0.35">
      <c r="B311" s="11"/>
      <c r="C311" s="6"/>
      <c r="D311" s="1"/>
      <c r="E311" s="1"/>
      <c r="H311" s="1"/>
      <c r="I311" s="1"/>
      <c r="J311" s="24"/>
      <c r="K311" s="24"/>
      <c r="L311" s="24"/>
      <c r="M311" s="24"/>
      <c r="N311" s="24"/>
      <c r="O311" s="24"/>
      <c r="P311" s="186"/>
      <c r="Q311" s="185"/>
      <c r="R311" s="185"/>
      <c r="S311" s="185"/>
      <c r="T311" s="185"/>
    </row>
    <row r="312" spans="2:20" s="7" customFormat="1" ht="15" customHeight="1" x14ac:dyDescent="0.35">
      <c r="B312" s="11"/>
      <c r="C312" s="6"/>
      <c r="D312" s="1"/>
      <c r="E312" s="1"/>
      <c r="H312" s="1"/>
      <c r="I312" s="1"/>
      <c r="J312" s="24"/>
      <c r="K312" s="24"/>
      <c r="L312" s="24"/>
      <c r="M312" s="24"/>
      <c r="N312" s="24"/>
      <c r="O312" s="24"/>
      <c r="P312" s="186"/>
      <c r="Q312" s="185"/>
      <c r="R312" s="185"/>
      <c r="S312" s="185"/>
      <c r="T312" s="185"/>
    </row>
    <row r="313" spans="2:20" s="7" customFormat="1" ht="15" customHeight="1" x14ac:dyDescent="0.35">
      <c r="B313" s="11"/>
      <c r="C313" s="6"/>
      <c r="D313" s="1"/>
      <c r="E313" s="1"/>
      <c r="H313" s="1"/>
      <c r="I313" s="1"/>
      <c r="J313" s="24"/>
      <c r="K313" s="24"/>
      <c r="L313" s="24"/>
      <c r="M313" s="24"/>
      <c r="N313" s="24"/>
      <c r="O313" s="24"/>
      <c r="P313" s="186"/>
      <c r="Q313" s="185"/>
      <c r="R313" s="185"/>
      <c r="S313" s="185"/>
      <c r="T313" s="185"/>
    </row>
    <row r="314" spans="2:20" s="7" customFormat="1" ht="15" customHeight="1" x14ac:dyDescent="0.35">
      <c r="B314" s="11"/>
      <c r="C314" s="6"/>
      <c r="D314" s="1"/>
      <c r="E314" s="1"/>
      <c r="H314" s="1"/>
      <c r="I314" s="1"/>
      <c r="J314" s="24"/>
      <c r="K314" s="24"/>
      <c r="L314" s="24"/>
      <c r="M314" s="24"/>
      <c r="N314" s="24"/>
      <c r="O314" s="24"/>
      <c r="P314" s="186"/>
      <c r="Q314" s="185"/>
      <c r="R314" s="185"/>
      <c r="S314" s="185"/>
      <c r="T314" s="185"/>
    </row>
    <row r="315" spans="2:20" s="7" customFormat="1" ht="15" customHeight="1" x14ac:dyDescent="0.35">
      <c r="B315" s="11"/>
      <c r="C315" s="6"/>
      <c r="D315" s="1"/>
      <c r="E315" s="1"/>
      <c r="H315" s="1"/>
      <c r="I315" s="1"/>
      <c r="J315" s="24"/>
      <c r="K315" s="24"/>
      <c r="L315" s="24"/>
      <c r="M315" s="24"/>
      <c r="N315" s="24"/>
      <c r="O315" s="24"/>
      <c r="P315" s="186"/>
      <c r="Q315" s="185"/>
      <c r="R315" s="185"/>
      <c r="S315" s="185"/>
      <c r="T315" s="185"/>
    </row>
    <row r="316" spans="2:20" s="7" customFormat="1" ht="15" customHeight="1" x14ac:dyDescent="0.35">
      <c r="B316" s="11"/>
      <c r="C316" s="6"/>
      <c r="D316" s="1"/>
      <c r="E316" s="1"/>
      <c r="H316" s="1"/>
      <c r="I316" s="1"/>
      <c r="J316" s="24"/>
      <c r="K316" s="24"/>
      <c r="L316" s="24"/>
      <c r="M316" s="24"/>
      <c r="N316" s="24"/>
      <c r="O316" s="24"/>
      <c r="P316" s="186"/>
      <c r="Q316" s="185"/>
      <c r="R316" s="185"/>
      <c r="S316" s="185"/>
      <c r="T316" s="185"/>
    </row>
    <row r="317" spans="2:20" s="7" customFormat="1" ht="15" customHeight="1" x14ac:dyDescent="0.35">
      <c r="B317" s="11"/>
      <c r="C317" s="6"/>
      <c r="D317" s="1"/>
      <c r="E317" s="1"/>
      <c r="H317" s="1"/>
      <c r="I317" s="1"/>
      <c r="J317" s="24"/>
      <c r="K317" s="24"/>
      <c r="L317" s="24"/>
      <c r="M317" s="24"/>
      <c r="N317" s="24"/>
      <c r="O317" s="24"/>
      <c r="P317" s="186"/>
      <c r="Q317" s="185"/>
      <c r="R317" s="185"/>
      <c r="S317" s="185"/>
      <c r="T317" s="185"/>
    </row>
    <row r="318" spans="2:20" s="7" customFormat="1" ht="15" customHeight="1" x14ac:dyDescent="0.35">
      <c r="B318" s="11"/>
      <c r="C318" s="6"/>
      <c r="D318" s="1"/>
      <c r="E318" s="1"/>
      <c r="H318" s="1"/>
      <c r="I318" s="1"/>
      <c r="J318" s="24"/>
      <c r="K318" s="24"/>
      <c r="L318" s="24"/>
      <c r="M318" s="24"/>
      <c r="N318" s="24"/>
      <c r="O318" s="24"/>
      <c r="P318" s="186"/>
      <c r="Q318" s="185"/>
      <c r="R318" s="185"/>
      <c r="S318" s="185"/>
      <c r="T318" s="185"/>
    </row>
    <row r="319" spans="2:20" s="7" customFormat="1" ht="15" customHeight="1" x14ac:dyDescent="0.35">
      <c r="B319" s="11"/>
      <c r="C319" s="6"/>
      <c r="D319" s="1"/>
      <c r="E319" s="1"/>
      <c r="H319" s="1"/>
      <c r="I319" s="1"/>
      <c r="J319" s="24"/>
      <c r="K319" s="24"/>
      <c r="L319" s="24"/>
      <c r="M319" s="24"/>
      <c r="N319" s="24"/>
      <c r="O319" s="24"/>
      <c r="P319" s="186"/>
      <c r="Q319" s="185"/>
      <c r="R319" s="185"/>
      <c r="S319" s="185"/>
      <c r="T319" s="185"/>
    </row>
    <row r="320" spans="2:20" s="7" customFormat="1" ht="15" customHeight="1" x14ac:dyDescent="0.35">
      <c r="B320" s="11"/>
      <c r="C320" s="6"/>
      <c r="D320" s="1"/>
      <c r="E320" s="1"/>
      <c r="H320" s="1"/>
      <c r="I320" s="1"/>
      <c r="J320" s="24"/>
      <c r="K320" s="24"/>
      <c r="L320" s="24"/>
      <c r="M320" s="24"/>
      <c r="N320" s="24"/>
      <c r="O320" s="24"/>
      <c r="P320" s="186"/>
      <c r="Q320" s="185"/>
      <c r="R320" s="185"/>
      <c r="S320" s="185"/>
      <c r="T320" s="185"/>
    </row>
    <row r="321" spans="2:20" s="7" customFormat="1" ht="15" customHeight="1" x14ac:dyDescent="0.35">
      <c r="B321" s="11"/>
      <c r="C321" s="6"/>
      <c r="D321" s="1"/>
      <c r="E321" s="1"/>
      <c r="H321" s="1"/>
      <c r="I321" s="1"/>
      <c r="J321" s="24"/>
      <c r="K321" s="24"/>
      <c r="L321" s="24"/>
      <c r="M321" s="24"/>
      <c r="N321" s="24"/>
      <c r="O321" s="24"/>
      <c r="P321" s="186"/>
      <c r="Q321" s="185"/>
      <c r="R321" s="185"/>
      <c r="S321" s="185"/>
      <c r="T321" s="185"/>
    </row>
    <row r="322" spans="2:20" s="7" customFormat="1" ht="15" customHeight="1" x14ac:dyDescent="0.35">
      <c r="B322" s="11"/>
      <c r="C322" s="6"/>
      <c r="D322" s="1"/>
      <c r="E322" s="1"/>
      <c r="H322" s="1"/>
      <c r="I322" s="1"/>
      <c r="J322" s="24"/>
      <c r="K322" s="24"/>
      <c r="L322" s="24"/>
      <c r="M322" s="24"/>
      <c r="N322" s="24"/>
      <c r="O322" s="24"/>
      <c r="P322" s="186"/>
      <c r="Q322" s="185"/>
      <c r="R322" s="185"/>
      <c r="S322" s="185"/>
      <c r="T322" s="185"/>
    </row>
    <row r="323" spans="2:20" s="7" customFormat="1" ht="15" customHeight="1" x14ac:dyDescent="0.35">
      <c r="B323" s="11"/>
      <c r="C323" s="6"/>
      <c r="D323" s="1"/>
      <c r="E323" s="1"/>
      <c r="H323" s="1"/>
      <c r="I323" s="1"/>
      <c r="J323" s="24"/>
      <c r="K323" s="24"/>
      <c r="L323" s="24"/>
      <c r="M323" s="24"/>
      <c r="N323" s="24"/>
      <c r="O323" s="24"/>
      <c r="P323" s="186"/>
      <c r="Q323" s="185"/>
      <c r="R323" s="185"/>
      <c r="S323" s="185"/>
      <c r="T323" s="185"/>
    </row>
    <row r="324" spans="2:20" s="7" customFormat="1" ht="15" customHeight="1" x14ac:dyDescent="0.35">
      <c r="B324" s="11"/>
      <c r="C324" s="6"/>
      <c r="D324" s="1"/>
      <c r="E324" s="1"/>
      <c r="H324" s="1"/>
      <c r="I324" s="1"/>
      <c r="J324" s="24"/>
      <c r="K324" s="24"/>
      <c r="L324" s="24"/>
      <c r="M324" s="24"/>
      <c r="N324" s="24"/>
      <c r="O324" s="24"/>
      <c r="P324" s="186"/>
      <c r="Q324" s="185"/>
      <c r="R324" s="185"/>
      <c r="S324" s="185"/>
      <c r="T324" s="185"/>
    </row>
    <row r="325" spans="2:20" s="7" customFormat="1" ht="15" customHeight="1" x14ac:dyDescent="0.35">
      <c r="B325" s="11"/>
      <c r="C325" s="6"/>
      <c r="D325" s="1"/>
      <c r="E325" s="1"/>
      <c r="H325" s="1"/>
      <c r="I325" s="1"/>
      <c r="J325" s="24"/>
      <c r="K325" s="24"/>
      <c r="L325" s="24"/>
      <c r="M325" s="24"/>
      <c r="N325" s="24"/>
      <c r="O325" s="24"/>
      <c r="P325" s="186"/>
      <c r="Q325" s="185"/>
      <c r="R325" s="185"/>
      <c r="S325" s="185"/>
      <c r="T325" s="185"/>
    </row>
    <row r="326" spans="2:20" s="7" customFormat="1" ht="15" customHeight="1" x14ac:dyDescent="0.35">
      <c r="B326" s="11"/>
      <c r="C326" s="6"/>
      <c r="D326" s="1"/>
      <c r="E326" s="1"/>
      <c r="H326" s="1"/>
      <c r="I326" s="1"/>
      <c r="J326" s="24"/>
      <c r="K326" s="24"/>
      <c r="L326" s="24"/>
      <c r="M326" s="24"/>
      <c r="N326" s="24"/>
      <c r="O326" s="24"/>
      <c r="P326" s="186"/>
      <c r="Q326" s="185"/>
      <c r="R326" s="185"/>
      <c r="S326" s="185"/>
      <c r="T326" s="185"/>
    </row>
    <row r="327" spans="2:20" s="7" customFormat="1" ht="15" customHeight="1" x14ac:dyDescent="0.35">
      <c r="B327" s="11"/>
      <c r="C327" s="6"/>
      <c r="D327" s="1"/>
      <c r="E327" s="1"/>
      <c r="H327" s="1"/>
      <c r="I327" s="1"/>
      <c r="J327" s="24"/>
      <c r="K327" s="24"/>
      <c r="L327" s="24"/>
      <c r="M327" s="24"/>
      <c r="N327" s="24"/>
      <c r="O327" s="24"/>
      <c r="P327" s="186"/>
      <c r="Q327" s="185"/>
      <c r="R327" s="185"/>
      <c r="S327" s="185"/>
      <c r="T327" s="185"/>
    </row>
    <row r="328" spans="2:20" s="7" customFormat="1" ht="15" customHeight="1" x14ac:dyDescent="0.35">
      <c r="B328" s="11"/>
      <c r="C328" s="6"/>
      <c r="D328" s="1"/>
      <c r="E328" s="1"/>
      <c r="H328" s="1"/>
      <c r="I328" s="1"/>
      <c r="J328" s="24"/>
      <c r="K328" s="24"/>
      <c r="L328" s="24"/>
      <c r="M328" s="24"/>
      <c r="N328" s="24"/>
      <c r="O328" s="24"/>
      <c r="P328" s="186"/>
      <c r="Q328" s="185"/>
      <c r="R328" s="185"/>
      <c r="S328" s="185"/>
      <c r="T328" s="185"/>
    </row>
    <row r="329" spans="2:20" s="7" customFormat="1" ht="15" customHeight="1" x14ac:dyDescent="0.35">
      <c r="B329" s="11"/>
      <c r="C329" s="6"/>
      <c r="D329" s="1"/>
      <c r="E329" s="1"/>
      <c r="H329" s="1"/>
      <c r="I329" s="1"/>
      <c r="J329" s="24"/>
      <c r="K329" s="24"/>
      <c r="L329" s="24"/>
      <c r="M329" s="24"/>
      <c r="N329" s="24"/>
      <c r="O329" s="24"/>
      <c r="P329" s="186"/>
      <c r="Q329" s="185"/>
      <c r="R329" s="185"/>
      <c r="S329" s="185"/>
      <c r="T329" s="185"/>
    </row>
    <row r="330" spans="2:20" s="7" customFormat="1" ht="15" customHeight="1" x14ac:dyDescent="0.35">
      <c r="B330" s="11"/>
      <c r="C330" s="6"/>
      <c r="D330" s="1"/>
      <c r="E330" s="1"/>
      <c r="H330" s="1"/>
      <c r="I330" s="1"/>
      <c r="J330" s="24"/>
      <c r="K330" s="24"/>
      <c r="L330" s="24"/>
      <c r="M330" s="24"/>
      <c r="N330" s="24"/>
      <c r="O330" s="24"/>
      <c r="P330" s="186"/>
      <c r="Q330" s="185"/>
      <c r="R330" s="185"/>
      <c r="S330" s="185"/>
      <c r="T330" s="185"/>
    </row>
    <row r="331" spans="2:20" s="7" customFormat="1" ht="15" customHeight="1" x14ac:dyDescent="0.35">
      <c r="B331" s="11"/>
      <c r="C331" s="6"/>
      <c r="D331" s="1"/>
      <c r="E331" s="1"/>
      <c r="H331" s="1"/>
      <c r="I331" s="1"/>
      <c r="J331" s="24"/>
      <c r="K331" s="24"/>
      <c r="L331" s="24"/>
      <c r="M331" s="24"/>
      <c r="N331" s="24"/>
      <c r="O331" s="24"/>
      <c r="P331" s="186"/>
      <c r="Q331" s="185"/>
      <c r="R331" s="185"/>
      <c r="S331" s="185"/>
      <c r="T331" s="185"/>
    </row>
    <row r="332" spans="2:20" s="7" customFormat="1" ht="15" customHeight="1" x14ac:dyDescent="0.35">
      <c r="B332" s="11"/>
      <c r="C332" s="6"/>
      <c r="D332" s="1"/>
      <c r="E332" s="1"/>
      <c r="H332" s="1"/>
      <c r="I332" s="1"/>
      <c r="J332" s="24"/>
      <c r="K332" s="24"/>
      <c r="L332" s="24"/>
      <c r="M332" s="24"/>
      <c r="N332" s="24"/>
      <c r="O332" s="24"/>
      <c r="P332" s="186"/>
      <c r="Q332" s="185"/>
      <c r="R332" s="185"/>
      <c r="S332" s="185"/>
      <c r="T332" s="185"/>
    </row>
    <row r="333" spans="2:20" s="7" customFormat="1" ht="15" customHeight="1" x14ac:dyDescent="0.35">
      <c r="B333" s="11"/>
      <c r="C333" s="6"/>
      <c r="D333" s="1"/>
      <c r="E333" s="1"/>
      <c r="H333" s="1"/>
      <c r="I333" s="1"/>
      <c r="J333" s="24"/>
      <c r="K333" s="24"/>
      <c r="L333" s="24"/>
      <c r="M333" s="24"/>
      <c r="N333" s="24"/>
      <c r="O333" s="24"/>
      <c r="P333" s="186"/>
      <c r="Q333" s="185"/>
      <c r="R333" s="185"/>
      <c r="S333" s="185"/>
      <c r="T333" s="185"/>
    </row>
    <row r="334" spans="2:20" s="7" customFormat="1" ht="15" customHeight="1" x14ac:dyDescent="0.35">
      <c r="B334" s="11"/>
      <c r="C334" s="6"/>
      <c r="D334" s="1"/>
      <c r="E334" s="1"/>
      <c r="H334" s="1"/>
      <c r="I334" s="1"/>
      <c r="J334" s="24"/>
      <c r="K334" s="24"/>
      <c r="L334" s="24"/>
      <c r="M334" s="24"/>
      <c r="N334" s="24"/>
      <c r="O334" s="24"/>
      <c r="P334" s="186"/>
      <c r="Q334" s="185"/>
      <c r="R334" s="185"/>
      <c r="S334" s="185"/>
      <c r="T334" s="185"/>
    </row>
    <row r="335" spans="2:20" s="7" customFormat="1" ht="15" customHeight="1" x14ac:dyDescent="0.35">
      <c r="B335" s="11"/>
      <c r="C335" s="6"/>
      <c r="D335" s="1"/>
      <c r="E335" s="1"/>
      <c r="H335" s="1"/>
      <c r="I335" s="1"/>
      <c r="J335" s="24"/>
      <c r="K335" s="24"/>
      <c r="L335" s="24"/>
      <c r="M335" s="24"/>
      <c r="N335" s="24"/>
      <c r="O335" s="24"/>
      <c r="P335" s="186"/>
      <c r="Q335" s="185"/>
      <c r="R335" s="185"/>
      <c r="S335" s="185"/>
      <c r="T335" s="185"/>
    </row>
    <row r="336" spans="2:20" s="7" customFormat="1" ht="15" customHeight="1" x14ac:dyDescent="0.35">
      <c r="B336" s="11"/>
      <c r="C336" s="6"/>
      <c r="D336" s="1"/>
      <c r="E336" s="1"/>
      <c r="H336" s="1"/>
      <c r="I336" s="1"/>
      <c r="J336" s="24"/>
      <c r="K336" s="24"/>
      <c r="L336" s="24"/>
      <c r="M336" s="24"/>
      <c r="N336" s="24"/>
      <c r="O336" s="24"/>
      <c r="P336" s="186"/>
      <c r="Q336" s="185"/>
      <c r="R336" s="185"/>
      <c r="S336" s="185"/>
      <c r="T336" s="185"/>
    </row>
    <row r="337" spans="2:20" s="7" customFormat="1" ht="15" customHeight="1" x14ac:dyDescent="0.35">
      <c r="B337" s="11"/>
      <c r="C337" s="6"/>
      <c r="D337" s="1"/>
      <c r="E337" s="1"/>
      <c r="H337" s="1"/>
      <c r="I337" s="1"/>
      <c r="J337" s="24"/>
      <c r="K337" s="24"/>
      <c r="L337" s="24"/>
      <c r="M337" s="24"/>
      <c r="N337" s="24"/>
      <c r="O337" s="24"/>
      <c r="P337" s="186"/>
      <c r="Q337" s="185"/>
      <c r="R337" s="185"/>
      <c r="S337" s="185"/>
      <c r="T337" s="185"/>
    </row>
    <row r="338" spans="2:20" s="7" customFormat="1" ht="15" customHeight="1" x14ac:dyDescent="0.35">
      <c r="B338" s="11"/>
      <c r="C338" s="6"/>
      <c r="D338" s="1"/>
      <c r="E338" s="1"/>
      <c r="H338" s="1"/>
      <c r="I338" s="1"/>
      <c r="J338" s="24"/>
      <c r="K338" s="24"/>
      <c r="L338" s="24"/>
      <c r="M338" s="24"/>
      <c r="N338" s="24"/>
      <c r="O338" s="24"/>
      <c r="P338" s="186"/>
      <c r="Q338" s="185"/>
      <c r="R338" s="185"/>
      <c r="S338" s="185"/>
      <c r="T338" s="185"/>
    </row>
    <row r="339" spans="2:20" s="7" customFormat="1" ht="15" customHeight="1" x14ac:dyDescent="0.35">
      <c r="B339" s="11"/>
      <c r="C339" s="6"/>
      <c r="D339" s="1"/>
      <c r="E339" s="1"/>
      <c r="H339" s="1"/>
      <c r="I339" s="1"/>
      <c r="J339" s="24"/>
      <c r="K339" s="24"/>
      <c r="L339" s="24"/>
      <c r="M339" s="24"/>
      <c r="N339" s="24"/>
      <c r="O339" s="24"/>
      <c r="P339" s="186"/>
      <c r="Q339" s="185"/>
      <c r="R339" s="185"/>
      <c r="S339" s="185"/>
      <c r="T339" s="185"/>
    </row>
    <row r="340" spans="2:20" s="7" customFormat="1" ht="15" customHeight="1" x14ac:dyDescent="0.35">
      <c r="B340" s="11"/>
      <c r="C340" s="6"/>
      <c r="D340" s="1"/>
      <c r="E340" s="1"/>
      <c r="H340" s="1"/>
      <c r="I340" s="1"/>
      <c r="J340" s="24"/>
      <c r="K340" s="24"/>
      <c r="L340" s="24"/>
      <c r="M340" s="24"/>
      <c r="N340" s="24"/>
      <c r="O340" s="24"/>
      <c r="P340" s="186"/>
      <c r="Q340" s="185"/>
      <c r="R340" s="185"/>
      <c r="S340" s="185"/>
      <c r="T340" s="185"/>
    </row>
    <row r="341" spans="2:20" s="7" customFormat="1" ht="15" customHeight="1" x14ac:dyDescent="0.35">
      <c r="B341" s="11"/>
      <c r="C341" s="6"/>
      <c r="D341" s="1"/>
      <c r="E341" s="1"/>
      <c r="H341" s="1"/>
      <c r="I341" s="1"/>
      <c r="J341" s="24"/>
      <c r="K341" s="24"/>
      <c r="L341" s="24"/>
      <c r="M341" s="24"/>
      <c r="N341" s="24"/>
      <c r="O341" s="24"/>
      <c r="P341" s="186"/>
      <c r="Q341" s="185"/>
      <c r="R341" s="185"/>
      <c r="S341" s="185"/>
      <c r="T341" s="185"/>
    </row>
    <row r="342" spans="2:20" s="7" customFormat="1" ht="15" customHeight="1" x14ac:dyDescent="0.35">
      <c r="B342" s="11"/>
      <c r="C342" s="6"/>
      <c r="D342" s="1"/>
      <c r="E342" s="1"/>
      <c r="H342" s="1"/>
      <c r="I342" s="1"/>
      <c r="J342" s="24"/>
      <c r="K342" s="24"/>
      <c r="L342" s="24"/>
      <c r="M342" s="24"/>
      <c r="N342" s="24"/>
      <c r="O342" s="24"/>
      <c r="P342" s="186"/>
      <c r="Q342" s="185"/>
      <c r="R342" s="185"/>
      <c r="S342" s="185"/>
      <c r="T342" s="185"/>
    </row>
    <row r="343" spans="2:20" s="7" customFormat="1" ht="15" customHeight="1" x14ac:dyDescent="0.35">
      <c r="B343" s="11"/>
      <c r="C343" s="6"/>
      <c r="D343" s="1"/>
      <c r="E343" s="1"/>
      <c r="H343" s="1"/>
      <c r="I343" s="1"/>
      <c r="J343" s="24"/>
      <c r="K343" s="24"/>
      <c r="L343" s="24"/>
      <c r="M343" s="24"/>
      <c r="N343" s="24"/>
      <c r="O343" s="24"/>
      <c r="P343" s="186"/>
      <c r="Q343" s="185"/>
      <c r="R343" s="185"/>
      <c r="S343" s="185"/>
      <c r="T343" s="185"/>
    </row>
    <row r="344" spans="2:20" s="7" customFormat="1" ht="15" customHeight="1" x14ac:dyDescent="0.35">
      <c r="B344" s="11"/>
      <c r="C344" s="6"/>
      <c r="D344" s="1"/>
      <c r="E344" s="1"/>
      <c r="H344" s="1"/>
      <c r="I344" s="1"/>
      <c r="J344" s="24"/>
      <c r="K344" s="24"/>
      <c r="L344" s="24"/>
      <c r="M344" s="24"/>
      <c r="N344" s="24"/>
      <c r="O344" s="24"/>
      <c r="P344" s="186"/>
      <c r="Q344" s="185"/>
      <c r="R344" s="185"/>
      <c r="S344" s="185"/>
      <c r="T344" s="185"/>
    </row>
    <row r="345" spans="2:20" s="7" customFormat="1" ht="15" customHeight="1" x14ac:dyDescent="0.35">
      <c r="B345" s="11"/>
      <c r="C345" s="6"/>
      <c r="D345" s="1"/>
      <c r="E345" s="1"/>
      <c r="H345" s="1"/>
      <c r="I345" s="1"/>
      <c r="J345" s="24"/>
      <c r="K345" s="24"/>
      <c r="L345" s="24"/>
      <c r="M345" s="24"/>
      <c r="N345" s="24"/>
      <c r="O345" s="24"/>
      <c r="P345" s="186"/>
      <c r="Q345" s="185"/>
      <c r="R345" s="185"/>
      <c r="S345" s="185"/>
      <c r="T345" s="185"/>
    </row>
    <row r="346" spans="2:20" s="7" customFormat="1" ht="15" customHeight="1" x14ac:dyDescent="0.35">
      <c r="B346" s="11"/>
      <c r="C346" s="6"/>
      <c r="D346" s="1"/>
      <c r="E346" s="1"/>
      <c r="H346" s="1"/>
      <c r="I346" s="1"/>
      <c r="J346" s="24"/>
      <c r="K346" s="24"/>
      <c r="L346" s="24"/>
      <c r="M346" s="24"/>
      <c r="N346" s="24"/>
      <c r="O346" s="24"/>
      <c r="P346" s="186"/>
      <c r="Q346" s="185"/>
      <c r="R346" s="185"/>
      <c r="S346" s="185"/>
      <c r="T346" s="185"/>
    </row>
    <row r="347" spans="2:20" s="7" customFormat="1" ht="15" customHeight="1" x14ac:dyDescent="0.35">
      <c r="B347" s="11"/>
      <c r="C347" s="6"/>
      <c r="D347" s="1"/>
      <c r="E347" s="1"/>
      <c r="H347" s="1"/>
      <c r="I347" s="1"/>
      <c r="J347" s="24"/>
      <c r="K347" s="24"/>
      <c r="L347" s="24"/>
      <c r="M347" s="24"/>
      <c r="N347" s="24"/>
      <c r="O347" s="24"/>
      <c r="P347" s="186"/>
      <c r="Q347" s="185"/>
      <c r="R347" s="185"/>
      <c r="S347" s="185"/>
      <c r="T347" s="185"/>
    </row>
    <row r="348" spans="2:20" s="7" customFormat="1" ht="15" customHeight="1" x14ac:dyDescent="0.35">
      <c r="B348" s="11"/>
      <c r="C348" s="6"/>
      <c r="D348" s="1"/>
      <c r="E348" s="1"/>
      <c r="H348" s="1"/>
      <c r="I348" s="1"/>
      <c r="J348" s="24"/>
      <c r="K348" s="24"/>
      <c r="L348" s="24"/>
      <c r="M348" s="24"/>
      <c r="N348" s="24"/>
      <c r="O348" s="24"/>
      <c r="P348" s="186"/>
      <c r="Q348" s="185"/>
      <c r="R348" s="185"/>
      <c r="S348" s="185"/>
      <c r="T348" s="185"/>
    </row>
    <row r="349" spans="2:20" s="7" customFormat="1" ht="15" customHeight="1" x14ac:dyDescent="0.35">
      <c r="B349" s="11"/>
      <c r="C349" s="6"/>
      <c r="D349" s="1"/>
      <c r="E349" s="1"/>
      <c r="H349" s="1"/>
      <c r="I349" s="1"/>
      <c r="J349" s="24"/>
      <c r="K349" s="24"/>
      <c r="L349" s="24"/>
      <c r="M349" s="24"/>
      <c r="N349" s="24"/>
      <c r="O349" s="24"/>
      <c r="P349" s="186"/>
      <c r="Q349" s="185"/>
      <c r="R349" s="185"/>
      <c r="S349" s="185"/>
      <c r="T349" s="185"/>
    </row>
    <row r="350" spans="2:20" s="7" customFormat="1" ht="15" customHeight="1" x14ac:dyDescent="0.35">
      <c r="B350" s="11"/>
      <c r="C350" s="6"/>
      <c r="D350" s="1"/>
      <c r="E350" s="1"/>
      <c r="H350" s="1"/>
      <c r="I350" s="1"/>
      <c r="J350" s="24"/>
      <c r="K350" s="24"/>
      <c r="L350" s="24"/>
      <c r="M350" s="24"/>
      <c r="N350" s="24"/>
      <c r="O350" s="24"/>
      <c r="P350" s="186"/>
      <c r="Q350" s="185"/>
      <c r="R350" s="185"/>
      <c r="S350" s="185"/>
      <c r="T350" s="185"/>
    </row>
    <row r="351" spans="2:20" ht="15" customHeight="1" x14ac:dyDescent="0.35">
      <c r="J351" s="24"/>
      <c r="K351" s="24"/>
      <c r="L351" s="24"/>
      <c r="M351" s="24"/>
      <c r="N351" s="24"/>
      <c r="O351" s="24"/>
    </row>
    <row r="352" spans="2:20" ht="15" customHeight="1" x14ac:dyDescent="0.35">
      <c r="J352" s="24"/>
      <c r="K352" s="24"/>
      <c r="L352" s="24"/>
      <c r="M352" s="24"/>
      <c r="N352" s="24"/>
      <c r="O352" s="24"/>
    </row>
    <row r="353" spans="10:15" ht="15" customHeight="1" x14ac:dyDescent="0.35">
      <c r="J353" s="24"/>
      <c r="K353" s="24"/>
      <c r="L353" s="24"/>
      <c r="M353" s="24"/>
      <c r="N353" s="24"/>
      <c r="O353" s="24"/>
    </row>
    <row r="354" spans="10:15" ht="15" customHeight="1" x14ac:dyDescent="0.35">
      <c r="J354" s="24"/>
      <c r="K354" s="24"/>
      <c r="L354" s="24"/>
      <c r="M354" s="24"/>
      <c r="N354" s="24"/>
      <c r="O354" s="24"/>
    </row>
    <row r="355" spans="10:15" ht="15" customHeight="1" x14ac:dyDescent="0.35">
      <c r="J355" s="24"/>
      <c r="K355" s="24"/>
      <c r="L355" s="24"/>
      <c r="M355" s="24"/>
      <c r="N355" s="24"/>
      <c r="O355" s="24"/>
    </row>
    <row r="356" spans="10:15" ht="15" customHeight="1" x14ac:dyDescent="0.35">
      <c r="J356" s="24"/>
      <c r="K356" s="24"/>
      <c r="L356" s="24"/>
      <c r="M356" s="24"/>
      <c r="N356" s="24"/>
      <c r="O356" s="24"/>
    </row>
    <row r="357" spans="10:15" ht="15" customHeight="1" x14ac:dyDescent="0.35">
      <c r="J357" s="24"/>
      <c r="K357" s="24"/>
      <c r="L357" s="24"/>
      <c r="M357" s="24"/>
      <c r="N357" s="24"/>
      <c r="O357" s="24"/>
    </row>
    <row r="358" spans="10:15" ht="15" customHeight="1" x14ac:dyDescent="0.35">
      <c r="J358" s="24"/>
      <c r="K358" s="24"/>
      <c r="L358" s="24"/>
      <c r="M358" s="24"/>
      <c r="N358" s="24"/>
      <c r="O358" s="24"/>
    </row>
    <row r="359" spans="10:15" ht="15" customHeight="1" x14ac:dyDescent="0.35">
      <c r="J359" s="24"/>
      <c r="K359" s="24"/>
      <c r="L359" s="24"/>
      <c r="M359" s="24"/>
      <c r="N359" s="24"/>
      <c r="O359" s="24"/>
    </row>
    <row r="360" spans="10:15" ht="15" customHeight="1" x14ac:dyDescent="0.35">
      <c r="J360" s="24"/>
      <c r="K360" s="24"/>
      <c r="L360" s="24"/>
      <c r="M360" s="24"/>
      <c r="N360" s="24"/>
      <c r="O360" s="24"/>
    </row>
    <row r="361" spans="10:15" ht="15" customHeight="1" x14ac:dyDescent="0.35">
      <c r="J361" s="24"/>
      <c r="K361" s="24"/>
      <c r="L361" s="24"/>
      <c r="M361" s="24"/>
      <c r="N361" s="24"/>
      <c r="O361" s="24"/>
    </row>
    <row r="362" spans="10:15" ht="15" customHeight="1" x14ac:dyDescent="0.35">
      <c r="J362" s="24"/>
      <c r="K362" s="24"/>
      <c r="L362" s="24"/>
      <c r="M362" s="24"/>
      <c r="N362" s="24"/>
      <c r="O362" s="24"/>
    </row>
    <row r="363" spans="10:15" ht="15" customHeight="1" x14ac:dyDescent="0.35">
      <c r="J363" s="24"/>
      <c r="K363" s="24"/>
      <c r="L363" s="24"/>
      <c r="M363" s="24"/>
      <c r="N363" s="24"/>
      <c r="O363" s="24"/>
    </row>
    <row r="364" spans="10:15" ht="15" customHeight="1" x14ac:dyDescent="0.35">
      <c r="J364" s="24"/>
      <c r="K364" s="24"/>
      <c r="L364" s="24"/>
      <c r="M364" s="24"/>
      <c r="N364" s="24"/>
      <c r="O364" s="24"/>
    </row>
    <row r="365" spans="10:15" ht="15" customHeight="1" x14ac:dyDescent="0.35">
      <c r="J365" s="24"/>
      <c r="K365" s="24"/>
      <c r="L365" s="24"/>
      <c r="M365" s="24"/>
      <c r="N365" s="24"/>
      <c r="O365" s="24"/>
    </row>
    <row r="366" spans="10:15" ht="15" customHeight="1" x14ac:dyDescent="0.35">
      <c r="J366" s="24"/>
      <c r="K366" s="24"/>
      <c r="L366" s="24"/>
      <c r="M366" s="24"/>
      <c r="N366" s="24"/>
      <c r="O366" s="24"/>
    </row>
    <row r="367" spans="10:15" ht="15" customHeight="1" x14ac:dyDescent="0.35">
      <c r="J367" s="24"/>
      <c r="K367" s="24"/>
      <c r="L367" s="24"/>
      <c r="M367" s="24"/>
      <c r="N367" s="24"/>
      <c r="O367" s="24"/>
    </row>
    <row r="368" spans="10:15" ht="15" customHeight="1" x14ac:dyDescent="0.35">
      <c r="J368" s="24"/>
      <c r="K368" s="24"/>
      <c r="L368" s="24"/>
      <c r="M368" s="24"/>
      <c r="N368" s="24"/>
      <c r="O368" s="24"/>
    </row>
    <row r="369" spans="10:15" ht="15" customHeight="1" x14ac:dyDescent="0.35">
      <c r="J369" s="24"/>
      <c r="K369" s="24"/>
      <c r="L369" s="24"/>
      <c r="M369" s="24"/>
      <c r="N369" s="24"/>
      <c r="O369" s="24"/>
    </row>
    <row r="370" spans="10:15" ht="15" customHeight="1" x14ac:dyDescent="0.35">
      <c r="J370" s="24"/>
      <c r="K370" s="24"/>
      <c r="L370" s="24"/>
      <c r="M370" s="24"/>
      <c r="N370" s="24"/>
      <c r="O370" s="24"/>
    </row>
    <row r="371" spans="10:15" ht="15" customHeight="1" x14ac:dyDescent="0.35">
      <c r="J371" s="24"/>
      <c r="K371" s="24"/>
      <c r="L371" s="24"/>
      <c r="M371" s="24"/>
      <c r="N371" s="24"/>
      <c r="O371" s="24"/>
    </row>
    <row r="372" spans="10:15" ht="15" customHeight="1" x14ac:dyDescent="0.35">
      <c r="J372" s="24"/>
      <c r="K372" s="24"/>
      <c r="L372" s="24"/>
      <c r="M372" s="24"/>
      <c r="N372" s="24"/>
      <c r="O372" s="24"/>
    </row>
    <row r="373" spans="10:15" ht="15" customHeight="1" x14ac:dyDescent="0.35">
      <c r="J373" s="24"/>
      <c r="K373" s="24"/>
      <c r="L373" s="24"/>
      <c r="M373" s="24"/>
      <c r="N373" s="24"/>
      <c r="O373" s="24"/>
    </row>
    <row r="374" spans="10:15" ht="15" customHeight="1" x14ac:dyDescent="0.35">
      <c r="J374" s="24"/>
      <c r="K374" s="24"/>
      <c r="L374" s="24"/>
      <c r="M374" s="24"/>
      <c r="N374" s="24"/>
      <c r="O374" s="24"/>
    </row>
    <row r="375" spans="10:15" ht="15" customHeight="1" x14ac:dyDescent="0.35">
      <c r="J375" s="24"/>
      <c r="K375" s="24"/>
      <c r="L375" s="24"/>
      <c r="M375" s="24"/>
      <c r="N375" s="24"/>
      <c r="O375" s="24"/>
    </row>
    <row r="376" spans="10:15" ht="15" customHeight="1" x14ac:dyDescent="0.35">
      <c r="J376" s="24"/>
      <c r="K376" s="24"/>
      <c r="L376" s="24"/>
      <c r="M376" s="24"/>
      <c r="N376" s="24"/>
      <c r="O376" s="24"/>
    </row>
    <row r="377" spans="10:15" ht="15" customHeight="1" x14ac:dyDescent="0.35">
      <c r="J377" s="24"/>
      <c r="K377" s="24"/>
      <c r="L377" s="24"/>
      <c r="M377" s="24"/>
      <c r="N377" s="24"/>
      <c r="O377" s="24"/>
    </row>
    <row r="378" spans="10:15" ht="15" customHeight="1" x14ac:dyDescent="0.35">
      <c r="J378" s="24"/>
      <c r="K378" s="24"/>
      <c r="L378" s="24"/>
      <c r="M378" s="24"/>
      <c r="N378" s="24"/>
      <c r="O378" s="24"/>
    </row>
    <row r="379" spans="10:15" ht="15" customHeight="1" x14ac:dyDescent="0.35">
      <c r="J379" s="24"/>
      <c r="K379" s="24"/>
      <c r="L379" s="24"/>
      <c r="M379" s="24"/>
      <c r="N379" s="24"/>
      <c r="O379" s="24"/>
    </row>
    <row r="380" spans="10:15" ht="15" customHeight="1" x14ac:dyDescent="0.35">
      <c r="J380" s="24"/>
      <c r="K380" s="24"/>
      <c r="L380" s="24"/>
      <c r="M380" s="24"/>
      <c r="N380" s="24"/>
      <c r="O380" s="24"/>
    </row>
    <row r="381" spans="10:15" ht="15" customHeight="1" x14ac:dyDescent="0.35">
      <c r="J381" s="24"/>
      <c r="K381" s="24"/>
      <c r="L381" s="24"/>
      <c r="M381" s="24"/>
      <c r="N381" s="24"/>
      <c r="O381" s="24"/>
    </row>
    <row r="382" spans="10:15" ht="15" customHeight="1" x14ac:dyDescent="0.35">
      <c r="J382" s="24"/>
      <c r="K382" s="24"/>
      <c r="L382" s="24"/>
      <c r="M382" s="24"/>
      <c r="N382" s="24"/>
      <c r="O382" s="24"/>
    </row>
    <row r="383" spans="10:15" ht="15" customHeight="1" x14ac:dyDescent="0.35">
      <c r="J383" s="24"/>
      <c r="K383" s="24"/>
      <c r="L383" s="24"/>
      <c r="M383" s="24"/>
      <c r="N383" s="24"/>
      <c r="O383" s="24"/>
    </row>
    <row r="384" spans="10:15" ht="15" customHeight="1" x14ac:dyDescent="0.35">
      <c r="J384" s="24"/>
      <c r="K384" s="24"/>
      <c r="L384" s="24"/>
      <c r="M384" s="24"/>
      <c r="N384" s="24"/>
      <c r="O384" s="24"/>
    </row>
    <row r="385" spans="10:15" ht="15" customHeight="1" x14ac:dyDescent="0.35">
      <c r="J385" s="24"/>
      <c r="K385" s="24"/>
      <c r="L385" s="24"/>
      <c r="M385" s="24"/>
      <c r="N385" s="24"/>
      <c r="O385" s="24"/>
    </row>
    <row r="386" spans="10:15" ht="15" customHeight="1" x14ac:dyDescent="0.35">
      <c r="J386" s="24"/>
      <c r="K386" s="24"/>
      <c r="L386" s="24"/>
      <c r="M386" s="24"/>
      <c r="N386" s="24"/>
      <c r="O386" s="24"/>
    </row>
    <row r="387" spans="10:15" ht="15" customHeight="1" x14ac:dyDescent="0.35">
      <c r="J387" s="24"/>
      <c r="K387" s="24"/>
      <c r="L387" s="24"/>
      <c r="M387" s="24"/>
      <c r="N387" s="24"/>
      <c r="O387" s="24"/>
    </row>
    <row r="388" spans="10:15" ht="15" customHeight="1" x14ac:dyDescent="0.35">
      <c r="J388" s="24"/>
      <c r="K388" s="24"/>
      <c r="L388" s="24"/>
      <c r="M388" s="24"/>
      <c r="N388" s="24"/>
      <c r="O388" s="24"/>
    </row>
    <row r="389" spans="10:15" ht="15.75" customHeight="1" thickBot="1" x14ac:dyDescent="0.4">
      <c r="J389" s="24"/>
      <c r="K389" s="24"/>
      <c r="L389" s="24"/>
      <c r="M389" s="24"/>
      <c r="N389" s="24"/>
      <c r="O389" s="24"/>
    </row>
    <row r="390" spans="10:15" ht="15.75" customHeight="1" thickBot="1" x14ac:dyDescent="0.4"/>
  </sheetData>
  <autoFilter ref="A6:W264" xr:uid="{47BE5B7C-B130-43A9-98C1-C7E2087B13C1}"/>
  <mergeCells count="252">
    <mergeCell ref="B1:H2"/>
    <mergeCell ref="J14:O14"/>
    <mergeCell ref="J15:O15"/>
    <mergeCell ref="J16:O16"/>
    <mergeCell ref="J17:O17"/>
    <mergeCell ref="J18:O18"/>
    <mergeCell ref="J19:O19"/>
    <mergeCell ref="J8:O8"/>
    <mergeCell ref="J9:O9"/>
    <mergeCell ref="J10:O10"/>
    <mergeCell ref="J11:O11"/>
    <mergeCell ref="J12:O12"/>
    <mergeCell ref="J13:O13"/>
    <mergeCell ref="J26:O26"/>
    <mergeCell ref="J27:O27"/>
    <mergeCell ref="J28:O28"/>
    <mergeCell ref="J29:O29"/>
    <mergeCell ref="J30:O30"/>
    <mergeCell ref="J31:O31"/>
    <mergeCell ref="J20:O20"/>
    <mergeCell ref="J21:O21"/>
    <mergeCell ref="J22:O22"/>
    <mergeCell ref="J23:O23"/>
    <mergeCell ref="J24:O24"/>
    <mergeCell ref="J25:O25"/>
    <mergeCell ref="J38:O38"/>
    <mergeCell ref="J39:O39"/>
    <mergeCell ref="J40:O40"/>
    <mergeCell ref="J41:O41"/>
    <mergeCell ref="J42:O42"/>
    <mergeCell ref="J43:O43"/>
    <mergeCell ref="J32:O32"/>
    <mergeCell ref="J33:O33"/>
    <mergeCell ref="J34:O34"/>
    <mergeCell ref="J35:O35"/>
    <mergeCell ref="J36:O36"/>
    <mergeCell ref="J37:O37"/>
    <mergeCell ref="J50:O50"/>
    <mergeCell ref="J51:O51"/>
    <mergeCell ref="J52:O52"/>
    <mergeCell ref="J53:O53"/>
    <mergeCell ref="J54:O54"/>
    <mergeCell ref="J55:O55"/>
    <mergeCell ref="J44:O44"/>
    <mergeCell ref="J45:O45"/>
    <mergeCell ref="J46:O46"/>
    <mergeCell ref="J47:O47"/>
    <mergeCell ref="J48:O48"/>
    <mergeCell ref="J49:O49"/>
    <mergeCell ref="J62:O62"/>
    <mergeCell ref="J63:O63"/>
    <mergeCell ref="J64:O64"/>
    <mergeCell ref="J65:O65"/>
    <mergeCell ref="J66:O66"/>
    <mergeCell ref="J67:O67"/>
    <mergeCell ref="J56:O56"/>
    <mergeCell ref="J57:O57"/>
    <mergeCell ref="J58:O58"/>
    <mergeCell ref="J59:O59"/>
    <mergeCell ref="J60:O60"/>
    <mergeCell ref="J61:O61"/>
    <mergeCell ref="J74:O74"/>
    <mergeCell ref="J75:O75"/>
    <mergeCell ref="J76:O76"/>
    <mergeCell ref="J77:O77"/>
    <mergeCell ref="J78:O78"/>
    <mergeCell ref="J79:O79"/>
    <mergeCell ref="J68:O68"/>
    <mergeCell ref="J69:O69"/>
    <mergeCell ref="J70:O70"/>
    <mergeCell ref="J71:O71"/>
    <mergeCell ref="J72:O72"/>
    <mergeCell ref="J73:O73"/>
    <mergeCell ref="J86:O86"/>
    <mergeCell ref="J87:O87"/>
    <mergeCell ref="J88:O88"/>
    <mergeCell ref="J89:O89"/>
    <mergeCell ref="J90:O90"/>
    <mergeCell ref="J91:O91"/>
    <mergeCell ref="J80:O80"/>
    <mergeCell ref="J81:O81"/>
    <mergeCell ref="J82:O82"/>
    <mergeCell ref="J83:O83"/>
    <mergeCell ref="J84:O84"/>
    <mergeCell ref="J85:O85"/>
    <mergeCell ref="J98:O98"/>
    <mergeCell ref="J99:O99"/>
    <mergeCell ref="J100:O100"/>
    <mergeCell ref="J101:O101"/>
    <mergeCell ref="J102:O102"/>
    <mergeCell ref="J103:O103"/>
    <mergeCell ref="J92:O92"/>
    <mergeCell ref="J93:O93"/>
    <mergeCell ref="J94:O94"/>
    <mergeCell ref="J95:O95"/>
    <mergeCell ref="J96:O96"/>
    <mergeCell ref="J97:O97"/>
    <mergeCell ref="J110:O110"/>
    <mergeCell ref="J111:O111"/>
    <mergeCell ref="J112:O112"/>
    <mergeCell ref="J113:O113"/>
    <mergeCell ref="J114:O114"/>
    <mergeCell ref="J115:O115"/>
    <mergeCell ref="J104:O104"/>
    <mergeCell ref="J105:O105"/>
    <mergeCell ref="J106:O106"/>
    <mergeCell ref="J107:O107"/>
    <mergeCell ref="J108:O108"/>
    <mergeCell ref="J109:O109"/>
    <mergeCell ref="J122:O122"/>
    <mergeCell ref="J123:O123"/>
    <mergeCell ref="J124:O124"/>
    <mergeCell ref="J125:O125"/>
    <mergeCell ref="J126:O126"/>
    <mergeCell ref="J127:O127"/>
    <mergeCell ref="J116:O116"/>
    <mergeCell ref="J117:O117"/>
    <mergeCell ref="J118:O118"/>
    <mergeCell ref="J119:O119"/>
    <mergeCell ref="J120:O120"/>
    <mergeCell ref="J121:O121"/>
    <mergeCell ref="J134:O134"/>
    <mergeCell ref="J135:O135"/>
    <mergeCell ref="J136:O136"/>
    <mergeCell ref="J137:O137"/>
    <mergeCell ref="J138:O138"/>
    <mergeCell ref="J139:O139"/>
    <mergeCell ref="J128:O128"/>
    <mergeCell ref="J129:O129"/>
    <mergeCell ref="J130:O130"/>
    <mergeCell ref="J131:O131"/>
    <mergeCell ref="J132:O132"/>
    <mergeCell ref="J133:O133"/>
    <mergeCell ref="J146:O146"/>
    <mergeCell ref="J147:O147"/>
    <mergeCell ref="J148:O148"/>
    <mergeCell ref="J149:O149"/>
    <mergeCell ref="J150:O150"/>
    <mergeCell ref="J151:O151"/>
    <mergeCell ref="J140:O140"/>
    <mergeCell ref="J141:O141"/>
    <mergeCell ref="J142:O142"/>
    <mergeCell ref="J143:O143"/>
    <mergeCell ref="J144:O144"/>
    <mergeCell ref="J145:O145"/>
    <mergeCell ref="J158:O158"/>
    <mergeCell ref="J159:O159"/>
    <mergeCell ref="J160:O160"/>
    <mergeCell ref="J161:O161"/>
    <mergeCell ref="J162:O162"/>
    <mergeCell ref="J163:O163"/>
    <mergeCell ref="J152:O152"/>
    <mergeCell ref="J153:O153"/>
    <mergeCell ref="J154:O154"/>
    <mergeCell ref="J155:O155"/>
    <mergeCell ref="J156:O156"/>
    <mergeCell ref="J157:O157"/>
    <mergeCell ref="J170:O170"/>
    <mergeCell ref="J171:O171"/>
    <mergeCell ref="J172:O172"/>
    <mergeCell ref="J173:O173"/>
    <mergeCell ref="J174:O174"/>
    <mergeCell ref="J175:O175"/>
    <mergeCell ref="J164:O164"/>
    <mergeCell ref="J165:O165"/>
    <mergeCell ref="J166:O166"/>
    <mergeCell ref="J167:O167"/>
    <mergeCell ref="J168:O168"/>
    <mergeCell ref="J169:O169"/>
    <mergeCell ref="J182:O182"/>
    <mergeCell ref="J183:O183"/>
    <mergeCell ref="J184:O184"/>
    <mergeCell ref="J185:O185"/>
    <mergeCell ref="J186:O186"/>
    <mergeCell ref="J187:O187"/>
    <mergeCell ref="J176:O176"/>
    <mergeCell ref="J177:O177"/>
    <mergeCell ref="J178:O178"/>
    <mergeCell ref="J179:O179"/>
    <mergeCell ref="J180:O180"/>
    <mergeCell ref="J181:O181"/>
    <mergeCell ref="J194:O194"/>
    <mergeCell ref="J195:O195"/>
    <mergeCell ref="J196:O196"/>
    <mergeCell ref="J197:O197"/>
    <mergeCell ref="J198:O198"/>
    <mergeCell ref="J199:O199"/>
    <mergeCell ref="J188:O188"/>
    <mergeCell ref="J189:O189"/>
    <mergeCell ref="J190:O190"/>
    <mergeCell ref="J191:O191"/>
    <mergeCell ref="J192:O192"/>
    <mergeCell ref="J193:O193"/>
    <mergeCell ref="J206:O206"/>
    <mergeCell ref="J207:O207"/>
    <mergeCell ref="J208:O208"/>
    <mergeCell ref="J209:O209"/>
    <mergeCell ref="J210:O210"/>
    <mergeCell ref="J211:O211"/>
    <mergeCell ref="J200:O200"/>
    <mergeCell ref="J201:O201"/>
    <mergeCell ref="J202:O202"/>
    <mergeCell ref="J203:O203"/>
    <mergeCell ref="J204:O204"/>
    <mergeCell ref="J205:O205"/>
    <mergeCell ref="J218:O218"/>
    <mergeCell ref="J219:O219"/>
    <mergeCell ref="J220:O220"/>
    <mergeCell ref="J221:O221"/>
    <mergeCell ref="J222:O222"/>
    <mergeCell ref="J223:O223"/>
    <mergeCell ref="J212:O212"/>
    <mergeCell ref="J213:O213"/>
    <mergeCell ref="J214:O214"/>
    <mergeCell ref="J215:O215"/>
    <mergeCell ref="J216:O216"/>
    <mergeCell ref="J217:O217"/>
    <mergeCell ref="J231:O231"/>
    <mergeCell ref="J232:O232"/>
    <mergeCell ref="J233:O233"/>
    <mergeCell ref="J234:O234"/>
    <mergeCell ref="J235:O235"/>
    <mergeCell ref="J224:O224"/>
    <mergeCell ref="J225:O225"/>
    <mergeCell ref="J226:O226"/>
    <mergeCell ref="J227:O227"/>
    <mergeCell ref="J228:O228"/>
    <mergeCell ref="J229:O229"/>
    <mergeCell ref="P5:R5"/>
    <mergeCell ref="J251:O251"/>
    <mergeCell ref="J256:O256"/>
    <mergeCell ref="J257:O257"/>
    <mergeCell ref="J252:O252"/>
    <mergeCell ref="D259:F259"/>
    <mergeCell ref="J253:O253"/>
    <mergeCell ref="J254:O254"/>
    <mergeCell ref="J248:O248"/>
    <mergeCell ref="J249:O249"/>
    <mergeCell ref="J250:O250"/>
    <mergeCell ref="J242:O242"/>
    <mergeCell ref="J243:O243"/>
    <mergeCell ref="J244:O244"/>
    <mergeCell ref="J245:O245"/>
    <mergeCell ref="J246:O246"/>
    <mergeCell ref="J247:O247"/>
    <mergeCell ref="J236:O236"/>
    <mergeCell ref="J237:O237"/>
    <mergeCell ref="J238:O238"/>
    <mergeCell ref="J239:O239"/>
    <mergeCell ref="J240:O240"/>
    <mergeCell ref="J241:O241"/>
    <mergeCell ref="J230:O230"/>
  </mergeCells>
  <conditionalFormatting sqref="B19:B22">
    <cfRule type="duplicateValues" dxfId="30" priority="24"/>
  </conditionalFormatting>
  <conditionalFormatting sqref="B20:B22">
    <cfRule type="duplicateValues" dxfId="29" priority="25"/>
  </conditionalFormatting>
  <conditionalFormatting sqref="B23:B24">
    <cfRule type="duplicateValues" dxfId="28" priority="22"/>
  </conditionalFormatting>
  <conditionalFormatting sqref="B23:B24">
    <cfRule type="duplicateValues" dxfId="27" priority="23"/>
  </conditionalFormatting>
  <conditionalFormatting sqref="B87">
    <cfRule type="duplicateValues" dxfId="26" priority="21"/>
  </conditionalFormatting>
  <conditionalFormatting sqref="B125">
    <cfRule type="duplicateValues" dxfId="25" priority="20"/>
  </conditionalFormatting>
  <conditionalFormatting sqref="B126:B133">
    <cfRule type="duplicateValues" dxfId="24" priority="26"/>
  </conditionalFormatting>
  <conditionalFormatting sqref="B117">
    <cfRule type="duplicateValues" dxfId="23" priority="18"/>
  </conditionalFormatting>
  <conditionalFormatting sqref="B117">
    <cfRule type="duplicateValues" dxfId="22" priority="19"/>
  </conditionalFormatting>
  <conditionalFormatting sqref="B150">
    <cfRule type="duplicateValues" dxfId="21" priority="16"/>
  </conditionalFormatting>
  <conditionalFormatting sqref="B150">
    <cfRule type="duplicateValues" dxfId="20" priority="17"/>
  </conditionalFormatting>
  <conditionalFormatting sqref="B118:B124 B106:B116">
    <cfRule type="duplicateValues" dxfId="19" priority="27"/>
  </conditionalFormatting>
  <conditionalFormatting sqref="B185:B222">
    <cfRule type="duplicateValues" dxfId="18" priority="29"/>
  </conditionalFormatting>
  <conditionalFormatting sqref="B118:B149 B8:B87 B151:B222 B89:B116 B224:B229">
    <cfRule type="duplicateValues" dxfId="17" priority="30"/>
  </conditionalFormatting>
  <conditionalFormatting sqref="C33:C34">
    <cfRule type="duplicateValues" dxfId="16" priority="14"/>
  </conditionalFormatting>
  <conditionalFormatting sqref="C33:C34">
    <cfRule type="duplicateValues" dxfId="15" priority="15"/>
  </conditionalFormatting>
  <conditionalFormatting sqref="C44">
    <cfRule type="duplicateValues" dxfId="14" priority="12"/>
  </conditionalFormatting>
  <conditionalFormatting sqref="C44">
    <cfRule type="duplicateValues" dxfId="13" priority="13"/>
  </conditionalFormatting>
  <conditionalFormatting sqref="C54">
    <cfRule type="duplicateValues" dxfId="12" priority="10"/>
  </conditionalFormatting>
  <conditionalFormatting sqref="C54">
    <cfRule type="duplicateValues" dxfId="11" priority="11"/>
  </conditionalFormatting>
  <conditionalFormatting sqref="C64">
    <cfRule type="duplicateValues" dxfId="10" priority="8"/>
  </conditionalFormatting>
  <conditionalFormatting sqref="C64">
    <cfRule type="duplicateValues" dxfId="9" priority="9"/>
  </conditionalFormatting>
  <conditionalFormatting sqref="C74">
    <cfRule type="duplicateValues" dxfId="8" priority="6"/>
  </conditionalFormatting>
  <conditionalFormatting sqref="C74">
    <cfRule type="duplicateValues" dxfId="7" priority="7"/>
  </conditionalFormatting>
  <conditionalFormatting sqref="C84">
    <cfRule type="duplicateValues" dxfId="6" priority="4"/>
  </conditionalFormatting>
  <conditionalFormatting sqref="C84">
    <cfRule type="duplicateValues" dxfId="5" priority="5"/>
  </conditionalFormatting>
  <conditionalFormatting sqref="B258:B1048576 B25:B86 B3:B18 B1 B134:B149 B151:B184 B88:B105 B223:B230">
    <cfRule type="duplicateValues" dxfId="4" priority="31"/>
  </conditionalFormatting>
  <conditionalFormatting sqref="B1 B3:B1048576">
    <cfRule type="duplicateValues" dxfId="3" priority="32"/>
  </conditionalFormatting>
  <conditionalFormatting sqref="B252">
    <cfRule type="duplicateValues" dxfId="2" priority="3"/>
  </conditionalFormatting>
  <conditionalFormatting sqref="B255">
    <cfRule type="duplicateValues" dxfId="1" priority="2"/>
  </conditionalFormatting>
  <conditionalFormatting sqref="B253:B254 B231:B251 B256:B257">
    <cfRule type="duplicateValues" dxfId="0" priority="41"/>
  </conditionalFormatting>
  <printOptions horizontalCentered="1"/>
  <pageMargins left="0.59055118110236227" right="0.39370078740157483" top="0.39370078740157483" bottom="0.98425196850393704" header="0.39370078740157483" footer="0.39370078740157483"/>
  <pageSetup paperSize="9" scale="60" fitToHeight="10" orientation="portrait" r:id="rId1"/>
  <headerFooter>
    <oddFooter>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9</vt:i4>
      </vt:variant>
    </vt:vector>
  </HeadingPairs>
  <TitlesOfParts>
    <vt:vector size="13" baseType="lpstr">
      <vt:lpstr>RESUMEN</vt:lpstr>
      <vt:lpstr>RONDA 1</vt:lpstr>
      <vt:lpstr>RONDA 2</vt:lpstr>
      <vt:lpstr>EDI VS OHLA RONDA 2</vt:lpstr>
      <vt:lpstr>'EDI VS OHLA RONDA 2'!Área_de_impresión</vt:lpstr>
      <vt:lpstr>'RONDA 1'!Área_de_impresión</vt:lpstr>
      <vt:lpstr>'RONDA 2'!Área_de_impresión</vt:lpstr>
      <vt:lpstr>'EDI VS OHLA RONDA 2'!Presupuesto</vt:lpstr>
      <vt:lpstr>'RONDA 1'!Presupuesto</vt:lpstr>
      <vt:lpstr>'RONDA 2'!Presupuesto</vt:lpstr>
      <vt:lpstr>'EDI VS OHLA RONDA 2'!Títulos_a_imprimir</vt:lpstr>
      <vt:lpstr>'RONDA 1'!Títulos_a_imprimir</vt:lpstr>
      <vt:lpstr>'RONDA 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DarwinBernardo</cp:lastModifiedBy>
  <dcterms:created xsi:type="dcterms:W3CDTF">2023-04-18T14:18:25Z</dcterms:created>
  <dcterms:modified xsi:type="dcterms:W3CDTF">2023-06-03T01:25:10Z</dcterms:modified>
</cp:coreProperties>
</file>