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ADQUISICIONES\RFQ-0014-OHLA-PQ4 CONST DEF RIB RIO GRANDE\7.Comunicaciones\a Postores\04_28.10.2022\"/>
    </mc:Choice>
  </mc:AlternateContent>
  <xr:revisionPtr revIDLastSave="0" documentId="13_ncr:1_{F19B517D-64FA-442F-A48E-205AAAD61A10}" xr6:coauthVersionLast="36" xr6:coauthVersionMax="36" xr10:uidLastSave="{00000000-0000-0000-0000-000000000000}"/>
  <bookViews>
    <workbookView xWindow="0" yWindow="0" windowWidth="20490" windowHeight="7545" xr2:uid="{06ED16A8-A926-4FFE-AEE5-83007C3B0A91}"/>
  </bookViews>
  <sheets>
    <sheet name="INMAC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xlnm._FilterDatabase" localSheetId="0" hidden="1">INMAC!$B$7:$J$92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INMAC!$B$1:$J$93</definedName>
    <definedName name="CD" hidden="1">[2]Cash2!$K$16:$K$36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_xlnm.Print_Titles" localSheetId="0">INMAC!$1:$7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8" i="1" l="1"/>
  <c r="I87" i="1" s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5" i="1"/>
  <c r="I64" i="1"/>
  <c r="I63" i="1"/>
  <c r="I62" i="1"/>
  <c r="I61" i="1"/>
  <c r="I60" i="1"/>
  <c r="I59" i="1"/>
  <c r="I58" i="1"/>
  <c r="I56" i="1"/>
  <c r="I55" i="1"/>
  <c r="I54" i="1"/>
  <c r="I53" i="1"/>
  <c r="I52" i="1"/>
  <c r="I51" i="1"/>
  <c r="I50" i="1"/>
  <c r="I49" i="1"/>
  <c r="I48" i="1"/>
  <c r="I47" i="1"/>
  <c r="I46" i="1"/>
  <c r="I45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1" i="1"/>
  <c r="I20" i="1"/>
  <c r="I18" i="1"/>
  <c r="I17" i="1"/>
  <c r="I16" i="1"/>
  <c r="I15" i="1"/>
  <c r="I14" i="1"/>
  <c r="I13" i="1"/>
  <c r="I11" i="1"/>
  <c r="I10" i="1"/>
  <c r="I19" i="1" l="1"/>
  <c r="I44" i="1"/>
  <c r="I12" i="1"/>
  <c r="I66" i="1"/>
  <c r="I23" i="1"/>
  <c r="I57" i="1"/>
  <c r="I9" i="1"/>
  <c r="I8" i="1" l="1"/>
  <c r="I22" i="1"/>
  <c r="I89" i="1" s="1"/>
  <c r="I91" i="1" l="1"/>
  <c r="I90" i="1"/>
  <c r="I92" i="1" s="1"/>
</calcChain>
</file>

<file path=xl/sharedStrings.xml><?xml version="1.0" encoding="utf-8"?>
<sst xmlns="http://schemas.openxmlformats.org/spreadsheetml/2006/main" count="316" uniqueCount="208">
  <si>
    <t>PROYECTO: "PAQUETE 4: SOLUCIONES INTEGRALES DE LOS RÍOS CASMA Y HUARMEY"</t>
  </si>
  <si>
    <t>CONSTRUCCION DE DEFENSAS RIBEREÑAS RIO GRANDE PARTE ALTA Y BAJA (TRAMO 3) - CASMA</t>
  </si>
  <si>
    <t>PRESUPUESTO</t>
  </si>
  <si>
    <t>ITEM</t>
  </si>
  <si>
    <t>DESCRIPCIÓN DE ACTIVIDADES</t>
  </si>
  <si>
    <t>MEDIDA</t>
  </si>
  <si>
    <t>Metrados Exp. Construcción</t>
  </si>
  <si>
    <t>INMAC PERU</t>
  </si>
  <si>
    <t>P. UNITARIO
S/</t>
  </si>
  <si>
    <t>P. PARCIAL
S/</t>
  </si>
  <si>
    <t>Comentarios OHLA GESTION</t>
  </si>
  <si>
    <t>01</t>
  </si>
  <si>
    <t>CONSTRUCCION DE DEFENSAS RIBEREÑAS</t>
  </si>
  <si>
    <t>01.01</t>
  </si>
  <si>
    <t>OBRAS PROVISIONALES</t>
  </si>
  <si>
    <t>01.01.01</t>
  </si>
  <si>
    <t>CARTEL DE IDENTIFICACION DE LA OBRA DE 3.60M X 2.40M.</t>
  </si>
  <si>
    <t>und</t>
  </si>
  <si>
    <t>Revisar precio/HH de la MO. Las tarifas deben estar acorde a los estipulado por el regimen de Conct. Civil.
Ajustar precio de gigantografia</t>
  </si>
  <si>
    <t>01.01.02</t>
  </si>
  <si>
    <t>INSTALACIÓN DE FACILIDADES Y CAMPAMENTOS</t>
  </si>
  <si>
    <t>glb</t>
  </si>
  <si>
    <t>Sustentar construcción del cmapamento. Mostrar detalle</t>
  </si>
  <si>
    <t>01.02</t>
  </si>
  <si>
    <t>OBRAS PRELIMINARES</t>
  </si>
  <si>
    <t>01.02.01</t>
  </si>
  <si>
    <t>MOVILIZACIÓN Y DESMOVILIZACIÓN DE EQUIPOS Y/O MAQUINARIA</t>
  </si>
  <si>
    <t>Justificar la cantidad de viajes (55) y equipos a trasnportar</t>
  </si>
  <si>
    <t>01.02.02</t>
  </si>
  <si>
    <t>TRAZO, NIVELACION Y REPLANTEO PRELIMINAR</t>
  </si>
  <si>
    <t>Km</t>
  </si>
  <si>
    <t>Ajustar tarifa de MO</t>
  </si>
  <si>
    <t>01.02.03</t>
  </si>
  <si>
    <t>CONTROL TOPOGRAFICO DURANTE LA EJECUCIÓN</t>
  </si>
  <si>
    <t>mes</t>
  </si>
  <si>
    <t>NO se tiene comentarios</t>
  </si>
  <si>
    <t>01.02.04</t>
  </si>
  <si>
    <t>HABILITACIÓN DE ACCESOS</t>
  </si>
  <si>
    <t>km</t>
  </si>
  <si>
    <t>Reducir cuadrilla y revisar tarifa de MO, incluir el material de lastrado para accesos</t>
  </si>
  <si>
    <t>01.02.05</t>
  </si>
  <si>
    <t>DESVÍO Y MANEJO DE AGUAS SUPERFICIALES</t>
  </si>
  <si>
    <t>m3</t>
  </si>
  <si>
    <t xml:space="preserve">Rendimiento conservador, reducoir cuadrilla y ajustar cantidad de sacos </t>
  </si>
  <si>
    <t>01.02.06</t>
  </si>
  <si>
    <t>MANTENIMIENTO DE TRÁNSITO Y SEGURIDAD VIAL EN ACCESOS A LAOBRA Y ÁREAS AUXILIARES (Canteras, DME/DMO, Fuentes de agua)</t>
  </si>
  <si>
    <t>NO se tiene materiales de señalizacion, revisar tarifas de MO</t>
  </si>
  <si>
    <t>01.03</t>
  </si>
  <si>
    <t>OPERACIÓN Y EXPLOTACION DE MATERIAL</t>
  </si>
  <si>
    <t>01.03.02</t>
  </si>
  <si>
    <t>EXPLOTACION Y PREPARACION DE MATERIAL PARA AFIRMADO EN CORONA</t>
  </si>
  <si>
    <t>Incluir transporte interno de ser necesario</t>
  </si>
  <si>
    <t>01.03.03</t>
  </si>
  <si>
    <t>PREPARACIÓN DE MATERIAL PARA CONFORMACIÓN DE DIQUE</t>
  </si>
  <si>
    <t>02</t>
  </si>
  <si>
    <t>MOVIMIENTO DE TIERRAS</t>
  </si>
  <si>
    <t>02.01</t>
  </si>
  <si>
    <t>CONSTRUCCIÓN DE DIQUE NUEVO</t>
  </si>
  <si>
    <t>02.01.01</t>
  </si>
  <si>
    <t>DESBROCE Y LIMPIEZA</t>
  </si>
  <si>
    <t>ha</t>
  </si>
  <si>
    <t>Inlcuir motosierra</t>
  </si>
  <si>
    <t>02.01.02</t>
  </si>
  <si>
    <t>EXCAVACIÓN MASIVA EN MATERIAL SUELTO, CON EQUIPO</t>
  </si>
  <si>
    <t>02.01.03</t>
  </si>
  <si>
    <t>EXCAVACIÓN EN ROCA SUELTA CON EQUIPO</t>
  </si>
  <si>
    <t>02.01.04</t>
  </si>
  <si>
    <t>EXCAVACIÓN DE ROCA FIJA CON MARTILLO HIDRÁULICO</t>
  </si>
  <si>
    <t xml:space="preserve">Rendimiento optimista (200 m3/dia) , revisar </t>
  </si>
  <si>
    <t>02.01.05</t>
  </si>
  <si>
    <t>EXCAVACION EN NIVEL FREATICO</t>
  </si>
  <si>
    <t>Falta incluir motobomba para contrarestra el nivel freatico . Revisar Tarifa de MO</t>
  </si>
  <si>
    <t>02.01.06</t>
  </si>
  <si>
    <t>CONFORMACIÓN Y COMPACTACIÓN DE DIQUE</t>
  </si>
  <si>
    <t>Revisar tarifa de MO elavado</t>
  </si>
  <si>
    <t>02.01.07</t>
  </si>
  <si>
    <t>ENROCADO Y ACOMODO PARA PROTECCIÓN DE TALUD TIPO 1</t>
  </si>
  <si>
    <t>Revisar rendimiento con 02 excavadoras (130 m3/dia) . Ajustar tarIfa MO</t>
  </si>
  <si>
    <t>02.01.08</t>
  </si>
  <si>
    <t>ENROCADO Y ACOMODO PARA PROTECCIÓN DE TALUD TIPO 2</t>
  </si>
  <si>
    <t>02.01.09</t>
  </si>
  <si>
    <t>ENROCADO Y ACOMODO EN UÑA ANTISOCAVANTE TIPO 1</t>
  </si>
  <si>
    <t>Revisar rendimiento con 02 excavadoras (250 m3/dia) . Ajustar tarIfa MO</t>
  </si>
  <si>
    <t>02.01.10</t>
  </si>
  <si>
    <t>ENROCADO Y ACOMODO EN UÑA ANTISOCAVANTE TIPO 2</t>
  </si>
  <si>
    <t>02.01.11</t>
  </si>
  <si>
    <t>DESCOLMATACIÓN DEL CAUCE</t>
  </si>
  <si>
    <t>Se tiene 02 equipos al 100% con un rend de 1250m3/dia.  Ajustar tarifa MO</t>
  </si>
  <si>
    <t>02.01.12</t>
  </si>
  <si>
    <t>REFINE Y PERFILADO DE TALUD</t>
  </si>
  <si>
    <t>m2</t>
  </si>
  <si>
    <t>No se requiere agua para esta partida, rend muy conservador (600 m2/dia)</t>
  </si>
  <si>
    <t>02.01.13</t>
  </si>
  <si>
    <t>MEJORAMIENTO DEL SUELO DE FUNDACION</t>
  </si>
  <si>
    <t>Debe incluir el costo del material para el mejoramiento ya sea de cantera o de la propia excavación.</t>
  </si>
  <si>
    <t>02.01.14</t>
  </si>
  <si>
    <t>ZANJA Y RELLENO PARA ANCLAJE DE GEOTEXTIL</t>
  </si>
  <si>
    <t>ml</t>
  </si>
  <si>
    <t>La sección de la zanja no permite que sea realizada con excavadora , repplantear el APU</t>
  </si>
  <si>
    <t>02.01.15</t>
  </si>
  <si>
    <t>GEOTEXTIL NO TEJIDO CLASE 1, INCLUYE INSTALACION</t>
  </si>
  <si>
    <t>Revisar el PU del geotexil, este es mas caro que el tipo 02</t>
  </si>
  <si>
    <t>02.01.16</t>
  </si>
  <si>
    <t>GEOTEXTIL NO TEJIDO CLASE 2, INCLUYE INSTALACION</t>
  </si>
  <si>
    <t>Revisar el PU del geotextil, este es mas economico que el tipo 01</t>
  </si>
  <si>
    <t>02.01.17</t>
  </si>
  <si>
    <t>CONFORMACIÓN DE DME/DMO</t>
  </si>
  <si>
    <t>NO es necesario contar con 02 equipos de corte, de ser asi , incrementar el rendimiento</t>
  </si>
  <si>
    <t>02.01.18</t>
  </si>
  <si>
    <t>RELLENO COMPACTADO CON MATERIAL PARA AFIRMADO EN CORONA</t>
  </si>
  <si>
    <t>02.01.19</t>
  </si>
  <si>
    <t>RELLENO CON MATERIAL PROPIO</t>
  </si>
  <si>
    <t>02.01.20</t>
  </si>
  <si>
    <t>TRATAMIENTO DE TALUD CON GEOCELDAS</t>
  </si>
  <si>
    <t>Falta incluir la grava con la cual se rellena la geocelda. Ajustar tarifa MO</t>
  </si>
  <si>
    <t>02.02</t>
  </si>
  <si>
    <t>REFUERZO EN DIQUES EXISTENTES</t>
  </si>
  <si>
    <t>02.02.01</t>
  </si>
  <si>
    <t>02.02.02</t>
  </si>
  <si>
    <t>02.02.03</t>
  </si>
  <si>
    <t>02.02.04</t>
  </si>
  <si>
    <t>02.02.05</t>
  </si>
  <si>
    <t>ENROCADO Y ACOMODO DE ROCA EN TALUD EXISTENTE</t>
  </si>
  <si>
    <t>02.02.06</t>
  </si>
  <si>
    <t>ENROCADO Y ACOMODO DE ROCA EN UÑA DE DIQUE EXISTENTE</t>
  </si>
  <si>
    <t>02.02.07</t>
  </si>
  <si>
    <t>PERFILADO DE TALUD EXISTENTE</t>
  </si>
  <si>
    <t>Rend. Conservador (600 m2/dia). Ajustar tarifa MO</t>
  </si>
  <si>
    <t>02.02.08</t>
  </si>
  <si>
    <t>02.02.09</t>
  </si>
  <si>
    <t>02.02.10</t>
  </si>
  <si>
    <t>02.02.12</t>
  </si>
  <si>
    <t>ARMADO Y LLENADO DE GAVIONES</t>
  </si>
  <si>
    <t>03</t>
  </si>
  <si>
    <t>TRANSPORTES DE MATERIAL</t>
  </si>
  <si>
    <t>03.01</t>
  </si>
  <si>
    <t>CARGUIO Y ACARREO DE MATERIAL PROPIO P/DIQUE D=1km</t>
  </si>
  <si>
    <t>m3- km</t>
  </si>
  <si>
    <t>Indicar cómo se obtiene el rendimiento de transporte. Presentar cuadro de sustento.</t>
  </si>
  <si>
    <t>03.02</t>
  </si>
  <si>
    <t>ACARREO DE MATERIAL PROPIO P/DIQUE D&gt;1km</t>
  </si>
  <si>
    <t>03.05</t>
  </si>
  <si>
    <t>CARGUIO Y TRANSPORTE DE MATERIAL AFIRMADO D=1KM</t>
  </si>
  <si>
    <t>03.06</t>
  </si>
  <si>
    <t>TRANSPORTE DE MATERIAL AFIRMADO D&gt;1KM</t>
  </si>
  <si>
    <t>03.07</t>
  </si>
  <si>
    <t>CARGUIO Y TRANSPORTE DE MATERIAL EXCEDENTE CON EQUIPO D=1km</t>
  </si>
  <si>
    <t>03.08</t>
  </si>
  <si>
    <t>TRANSPORTE DE MATERIAL EXCEDENTE CON EQUIPO D&gt; 1km</t>
  </si>
  <si>
    <t>03.09</t>
  </si>
  <si>
    <t>CARGUIO Y TRANSPORTE DE ROCA SELECCIONADA D=1km</t>
  </si>
  <si>
    <t>03.10</t>
  </si>
  <si>
    <t>TRANSPORTE DE ROCA SELECIONADA D &gt;1km</t>
  </si>
  <si>
    <t>04</t>
  </si>
  <si>
    <t>COMPONENTE DE INTERFERENCIAS</t>
  </si>
  <si>
    <t>04.01</t>
  </si>
  <si>
    <t>EXCAVACIÓN EN MATERIAL SUELTO, CON EQUIPO</t>
  </si>
  <si>
    <t>Revisar rend. Con los 02 equipos propuestos. Ajustra Traifa de MO</t>
  </si>
  <si>
    <t>04.02</t>
  </si>
  <si>
    <t>CONFORMACIÓN Y COMPACTACIÓN PARA ESTRUCTURA</t>
  </si>
  <si>
    <t>04.03</t>
  </si>
  <si>
    <t>NO es necesario contar con 02 equipos de corte, de ser asi , incrementar el rendimiento (900 m3/dia)</t>
  </si>
  <si>
    <t>04.04</t>
  </si>
  <si>
    <t>EMBOQUILLADO DE PIEDRA CON CONCRETO</t>
  </si>
  <si>
    <t>04.05</t>
  </si>
  <si>
    <t>CONCRETO PREMEZCLADO (f¨c = 10 MPa) PARA SOLADO</t>
  </si>
  <si>
    <t>04.06</t>
  </si>
  <si>
    <t>CONCRETO (f'c = 14 MPa)</t>
  </si>
  <si>
    <t>04.07</t>
  </si>
  <si>
    <t>CONCRETO (f´c=28 MPa) EN MUROS Y ZAPATAS</t>
  </si>
  <si>
    <t>04.08</t>
  </si>
  <si>
    <t>ACERO DE REFUERZO P/ESTRUCTURAS (fy=4,200 kg/cm2)</t>
  </si>
  <si>
    <t>kg</t>
  </si>
  <si>
    <t>04.09</t>
  </si>
  <si>
    <t>ENCOFRADO PLANO</t>
  </si>
  <si>
    <t>04.10</t>
  </si>
  <si>
    <t>ENCOFRADO CURVO</t>
  </si>
  <si>
    <t>04.11</t>
  </si>
  <si>
    <t>TUBERIA HDPE 600 mm (SUMINISTRO E INSTALACIÓN)</t>
  </si>
  <si>
    <t>m</t>
  </si>
  <si>
    <t>04.12</t>
  </si>
  <si>
    <t>TUBERÍA HDPE 750 mm (SUMINISTRO E INSTALACIÓN)</t>
  </si>
  <si>
    <t>04.13</t>
  </si>
  <si>
    <t>TUBERIA HDPE 900 mm (SUMINISTRO E INSTALACIÓN)</t>
  </si>
  <si>
    <t>04.14</t>
  </si>
  <si>
    <t>COMPUERTA TIPO ARMCO 0.60m X 0.60 m (INCLUYE SUMINISTRO E INSTALACION)</t>
  </si>
  <si>
    <t>04.15</t>
  </si>
  <si>
    <t>COMPUERTA TIPO ARMCO 0.75m X 0.75 m (INCLUYE SUMINISTRO E INSTALACION)</t>
  </si>
  <si>
    <t>04.16</t>
  </si>
  <si>
    <t>COMPUERTA ANTIRRETORNO TIPO CLAPETA Ø 0.90 m (INCLUYE SUMINISTRO E INSTALACIÓN)</t>
  </si>
  <si>
    <t>04.17</t>
  </si>
  <si>
    <t>REJILLA METÁLICA 1.20 m X 1.50 m (INCLUYE SUMINISTRO E INSTALACIÓN)</t>
  </si>
  <si>
    <t>04.18</t>
  </si>
  <si>
    <t>REJILLA METÁLICA 1.35 m X 1.50 m (INCLUYE SUMINISTRO E INSTALACIÓN)</t>
  </si>
  <si>
    <t>04.19</t>
  </si>
  <si>
    <t>JUNTA DE ESTANQUEIDAD WATERSTOP</t>
  </si>
  <si>
    <t>04.20</t>
  </si>
  <si>
    <t>IMPERMEABILIZACIÓN DE PARÁMETROS ENTERRADOS CON LÁMINA ASFÁLTICA</t>
  </si>
  <si>
    <t>05</t>
  </si>
  <si>
    <t>TRABAJOS DE CIERRE</t>
  </si>
  <si>
    <t>05.01</t>
  </si>
  <si>
    <t>PLAN DE MANEJO AMBIENTAL</t>
  </si>
  <si>
    <t xml:space="preserve">NO incluye monitoreo de agua, polvo </t>
  </si>
  <si>
    <t>SUBTOTAL</t>
  </si>
  <si>
    <t>GASTOS GENERALES</t>
  </si>
  <si>
    <t>UTILIDAD</t>
  </si>
  <si>
    <t>TOTAL</t>
  </si>
  <si>
    <t>NO se tiene el detalle de los Gastos Geneales. 
EL postor deberá justicar el 7% propuesto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</si>
</sst>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 Black"/>
      <family val="2"/>
    </font>
    <font>
      <b/>
      <sz val="9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b/>
      <sz val="14"/>
      <color rgb="FF0000FF"/>
      <name val="Calibri"/>
      <family val="2"/>
      <scheme val="minor"/>
    </font>
    <font>
      <b/>
      <sz val="12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top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0" fontId="2" fillId="0" borderId="0" xfId="1" applyFont="1" applyAlignment="1">
      <alignment horizontal="center" vertical="top" readingOrder="1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0" fillId="0" borderId="0" xfId="0" applyAlignment="1">
      <alignment vertical="center"/>
    </xf>
    <xf numFmtId="43" fontId="6" fillId="3" borderId="5" xfId="3" applyFont="1" applyFill="1" applyBorder="1" applyAlignment="1">
      <alignment horizontal="center" vertical="center" wrapText="1"/>
    </xf>
    <xf numFmtId="43" fontId="6" fillId="3" borderId="6" xfId="3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right" vertical="center"/>
    </xf>
    <xf numFmtId="0" fontId="7" fillId="4" borderId="9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43" fontId="8" fillId="4" borderId="5" xfId="3" applyFont="1" applyFill="1" applyBorder="1"/>
    <xf numFmtId="43" fontId="8" fillId="4" borderId="6" xfId="3" applyFont="1" applyFill="1" applyBorder="1"/>
    <xf numFmtId="43" fontId="8" fillId="4" borderId="7" xfId="3" applyFont="1" applyFill="1" applyBorder="1" applyAlignment="1">
      <alignment vertical="top"/>
    </xf>
    <xf numFmtId="49" fontId="8" fillId="5" borderId="10" xfId="0" applyNumberFormat="1" applyFont="1" applyFill="1" applyBorder="1" applyAlignment="1">
      <alignment horizontal="right" vertical="center"/>
    </xf>
    <xf numFmtId="0" fontId="8" fillId="5" borderId="11" xfId="0" applyFont="1" applyFill="1" applyBorder="1" applyAlignment="1">
      <alignment vertical="center"/>
    </xf>
    <xf numFmtId="0" fontId="8" fillId="5" borderId="11" xfId="0" applyFont="1" applyFill="1" applyBorder="1" applyAlignment="1">
      <alignment horizontal="center" vertical="center"/>
    </xf>
    <xf numFmtId="43" fontId="8" fillId="5" borderId="5" xfId="3" applyFont="1" applyFill="1" applyBorder="1"/>
    <xf numFmtId="43" fontId="8" fillId="5" borderId="6" xfId="3" applyFont="1" applyFill="1" applyBorder="1"/>
    <xf numFmtId="43" fontId="8" fillId="5" borderId="7" xfId="3" applyFont="1" applyFill="1" applyBorder="1" applyAlignment="1">
      <alignment vertical="top"/>
    </xf>
    <xf numFmtId="49" fontId="7" fillId="0" borderId="10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43" fontId="8" fillId="0" borderId="5" xfId="3" applyFont="1" applyBorder="1"/>
    <xf numFmtId="43" fontId="8" fillId="0" borderId="6" xfId="3" applyFont="1" applyBorder="1"/>
    <xf numFmtId="43" fontId="8" fillId="0" borderId="7" xfId="3" applyFont="1" applyBorder="1" applyAlignment="1">
      <alignment vertical="top"/>
    </xf>
    <xf numFmtId="43" fontId="8" fillId="0" borderId="7" xfId="3" applyFont="1" applyBorder="1" applyAlignment="1">
      <alignment vertical="top" wrapText="1"/>
    </xf>
    <xf numFmtId="43" fontId="8" fillId="0" borderId="6" xfId="3" applyFont="1" applyBorder="1" applyAlignment="1">
      <alignment vertical="center"/>
    </xf>
    <xf numFmtId="49" fontId="8" fillId="0" borderId="10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vertical="center" wrapText="1"/>
    </xf>
    <xf numFmtId="43" fontId="8" fillId="0" borderId="5" xfId="3" applyFont="1" applyBorder="1" applyAlignment="1">
      <alignment vertical="center"/>
    </xf>
    <xf numFmtId="49" fontId="7" fillId="4" borderId="10" xfId="0" applyNumberFormat="1" applyFont="1" applyFill="1" applyBorder="1" applyAlignment="1">
      <alignment horizontal="right" vertical="center"/>
    </xf>
    <xf numFmtId="0" fontId="7" fillId="4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/>
    </xf>
    <xf numFmtId="0" fontId="8" fillId="0" borderId="11" xfId="0" applyFont="1" applyBorder="1" applyAlignment="1">
      <alignment horizontal="left" vertical="center" indent="1"/>
    </xf>
    <xf numFmtId="43" fontId="8" fillId="0" borderId="5" xfId="3" applyFont="1" applyFill="1" applyBorder="1"/>
    <xf numFmtId="43" fontId="8" fillId="0" borderId="6" xfId="3" applyFont="1" applyFill="1" applyBorder="1"/>
    <xf numFmtId="49" fontId="8" fillId="0" borderId="10" xfId="0" applyNumberFormat="1" applyFont="1" applyFill="1" applyBorder="1" applyAlignment="1">
      <alignment horizontal="right" vertical="center"/>
    </xf>
    <xf numFmtId="0" fontId="8" fillId="0" borderId="11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0" fillId="0" borderId="5" xfId="0" applyBorder="1"/>
    <xf numFmtId="49" fontId="9" fillId="6" borderId="14" xfId="0" applyNumberFormat="1" applyFont="1" applyFill="1" applyBorder="1" applyAlignment="1">
      <alignment vertical="center" wrapText="1"/>
    </xf>
    <xf numFmtId="0" fontId="10" fillId="6" borderId="15" xfId="0" applyFont="1" applyFill="1" applyBorder="1" applyAlignment="1">
      <alignment vertical="center" wrapText="1"/>
    </xf>
    <xf numFmtId="0" fontId="11" fillId="6" borderId="15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vertical="center" wrapText="1"/>
    </xf>
    <xf numFmtId="4" fontId="11" fillId="7" borderId="6" xfId="0" applyNumberFormat="1" applyFont="1" applyFill="1" applyBorder="1" applyAlignment="1">
      <alignment vertical="center" wrapText="1"/>
    </xf>
    <xf numFmtId="4" fontId="9" fillId="7" borderId="6" xfId="0" applyNumberFormat="1" applyFont="1" applyFill="1" applyBorder="1" applyAlignment="1">
      <alignment vertical="center" wrapText="1"/>
    </xf>
    <xf numFmtId="4" fontId="9" fillId="7" borderId="7" xfId="0" applyNumberFormat="1" applyFont="1" applyFill="1" applyBorder="1" applyAlignment="1">
      <alignment vertical="top" wrapText="1"/>
    </xf>
    <xf numFmtId="49" fontId="12" fillId="0" borderId="16" xfId="0" applyNumberFormat="1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/>
    </xf>
    <xf numFmtId="10" fontId="12" fillId="0" borderId="6" xfId="4" applyNumberFormat="1" applyFont="1" applyBorder="1" applyAlignment="1">
      <alignment horizontal="right" vertical="center" wrapText="1"/>
    </xf>
    <xf numFmtId="4" fontId="9" fillId="0" borderId="6" xfId="0" applyNumberFormat="1" applyFont="1" applyBorder="1" applyAlignment="1">
      <alignment horizontal="right" vertical="center" wrapText="1"/>
    </xf>
    <xf numFmtId="4" fontId="12" fillId="0" borderId="7" xfId="0" applyNumberFormat="1" applyFont="1" applyBorder="1" applyAlignment="1">
      <alignment horizontal="left" vertical="top" wrapText="1"/>
    </xf>
    <xf numFmtId="49" fontId="12" fillId="0" borderId="18" xfId="0" applyNumberFormat="1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right" vertical="top" wrapText="1"/>
    </xf>
    <xf numFmtId="0" fontId="0" fillId="0" borderId="12" xfId="0" applyBorder="1"/>
    <xf numFmtId="4" fontId="11" fillId="7" borderId="13" xfId="0" applyNumberFormat="1" applyFont="1" applyFill="1" applyBorder="1" applyAlignment="1">
      <alignment vertical="center" wrapText="1"/>
    </xf>
    <xf numFmtId="4" fontId="9" fillId="7" borderId="13" xfId="0" applyNumberFormat="1" applyFont="1" applyFill="1" applyBorder="1" applyAlignment="1">
      <alignment vertical="center" wrapText="1"/>
    </xf>
    <xf numFmtId="4" fontId="9" fillId="7" borderId="21" xfId="0" applyNumberFormat="1" applyFont="1" applyFill="1" applyBorder="1" applyAlignment="1">
      <alignment vertical="top" wrapText="1"/>
    </xf>
    <xf numFmtId="49" fontId="0" fillId="0" borderId="0" xfId="0" applyNumberFormat="1"/>
    <xf numFmtId="0" fontId="0" fillId="0" borderId="0" xfId="0" applyAlignment="1">
      <alignment horizontal="center"/>
    </xf>
    <xf numFmtId="43" fontId="8" fillId="5" borderId="24" xfId="3" applyFont="1" applyFill="1" applyBorder="1"/>
    <xf numFmtId="43" fontId="8" fillId="0" borderId="24" xfId="3" applyFont="1" applyBorder="1"/>
    <xf numFmtId="43" fontId="8" fillId="4" borderId="28" xfId="3" applyFont="1" applyFill="1" applyBorder="1"/>
    <xf numFmtId="43" fontId="8" fillId="0" borderId="24" xfId="3" applyFont="1" applyBorder="1" applyAlignment="1">
      <alignment vertical="center"/>
    </xf>
    <xf numFmtId="43" fontId="8" fillId="4" borderId="24" xfId="3" applyFont="1" applyFill="1" applyBorder="1"/>
    <xf numFmtId="43" fontId="8" fillId="0" borderId="24" xfId="3" applyFont="1" applyFill="1" applyBorder="1"/>
    <xf numFmtId="0" fontId="11" fillId="6" borderId="20" xfId="0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horizontal="right" vertical="center" wrapText="1"/>
    </xf>
    <xf numFmtId="4" fontId="12" fillId="0" borderId="30" xfId="0" applyNumberFormat="1" applyFont="1" applyBorder="1" applyAlignment="1">
      <alignment horizontal="right" vertical="center" wrapText="1"/>
    </xf>
    <xf numFmtId="43" fontId="13" fillId="3" borderId="7" xfId="3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top" readingOrder="1"/>
    </xf>
    <xf numFmtId="49" fontId="6" fillId="2" borderId="25" xfId="0" applyNumberFormat="1" applyFont="1" applyFill="1" applyBorder="1" applyAlignment="1">
      <alignment horizontal="center" vertical="center"/>
    </xf>
    <xf numFmtId="49" fontId="6" fillId="2" borderId="22" xfId="0" applyNumberFormat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3" fontId="6" fillId="2" borderId="27" xfId="3" applyFont="1" applyFill="1" applyBorder="1" applyAlignment="1">
      <alignment horizontal="center" vertical="center" wrapText="1"/>
    </xf>
    <xf numFmtId="43" fontId="6" fillId="2" borderId="23" xfId="3" applyFont="1" applyFill="1" applyBorder="1" applyAlignment="1">
      <alignment horizontal="center" vertical="center" wrapText="1"/>
    </xf>
  </cellXfs>
  <cellStyles count="5">
    <cellStyle name="Millares 16 3" xfId="3" xr:uid="{6EE750A4-BA3E-4B60-9FFE-6D486C0B8479}"/>
    <cellStyle name="Normal" xfId="0" builtinId="0"/>
    <cellStyle name="Normal 158 2" xfId="1" xr:uid="{945ACAD2-B0A5-4876-AFFF-10885A946572}"/>
    <cellStyle name="Normal 2 3" xfId="2" xr:uid="{144FCF3D-0277-4F4B-BA15-5987E77EA35C}"/>
    <cellStyle name="Porcentaje 10" xfId="4" xr:uid="{B35DE695-7527-4161-872E-7DC65CA4F48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757648</xdr:colOff>
      <xdr:row>0</xdr:row>
      <xdr:rowOff>117565</xdr:rowOff>
    </xdr:from>
    <xdr:to>
      <xdr:col>2</xdr:col>
      <xdr:colOff>631503</xdr:colOff>
      <xdr:row>3</xdr:row>
      <xdr:rowOff>472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EAE4A3AA-7196-4685-8403-6BEEBDC393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373" y="117565"/>
          <a:ext cx="788255" cy="3686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0</xdr:row>
      <xdr:rowOff>135282</xdr:rowOff>
    </xdr:from>
    <xdr:to>
      <xdr:col>6</xdr:col>
      <xdr:colOff>673899</xdr:colOff>
      <xdr:row>3</xdr:row>
      <xdr:rowOff>9750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4E9DAE-A6CA-425D-8081-91CCE7EC60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9256638" y="135282"/>
          <a:ext cx="881718" cy="36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AB20-0D04-4237-AF5E-CA2AE7797BB3}">
  <sheetPr>
    <tabColor theme="4"/>
    <pageSetUpPr fitToPage="1"/>
  </sheetPr>
  <dimension ref="B2:J92"/>
  <sheetViews>
    <sheetView showGridLines="0" tabSelected="1" zoomScale="70" zoomScaleNormal="70" zoomScaleSheetLayoutView="70" workbookViewId="0">
      <selection activeCell="J52" sqref="J52"/>
    </sheetView>
  </sheetViews>
  <sheetFormatPr baseColWidth="10" defaultColWidth="11.42578125" defaultRowHeight="12.75" x14ac:dyDescent="0.2"/>
  <cols>
    <col min="1" max="1" width="1.28515625" customWidth="1"/>
    <col min="2" max="2" width="13.7109375" style="65" customWidth="1"/>
    <col min="3" max="3" width="74.85546875" customWidth="1"/>
    <col min="4" max="4" width="9.7109375" style="66" customWidth="1"/>
    <col min="5" max="5" width="14" bestFit="1" customWidth="1"/>
    <col min="6" max="6" width="3" customWidth="1"/>
    <col min="7" max="7" width="22.42578125" customWidth="1"/>
    <col min="8" max="8" width="17.7109375" customWidth="1"/>
    <col min="9" max="9" width="18.28515625" customWidth="1"/>
    <col min="10" max="10" width="123.140625" style="1" customWidth="1"/>
  </cols>
  <sheetData>
    <row r="2" spans="2:10" x14ac:dyDescent="0.2">
      <c r="B2" s="80" t="s">
        <v>0</v>
      </c>
      <c r="C2" s="80"/>
      <c r="D2" s="80"/>
      <c r="E2" s="80"/>
      <c r="H2" s="2"/>
    </row>
    <row r="3" spans="2:10" x14ac:dyDescent="0.2">
      <c r="B3" s="80" t="s">
        <v>1</v>
      </c>
      <c r="C3" s="80"/>
      <c r="D3" s="80"/>
      <c r="E3" s="80"/>
    </row>
    <row r="4" spans="2:10" x14ac:dyDescent="0.2">
      <c r="B4" s="3"/>
      <c r="C4" s="3"/>
      <c r="D4" s="3"/>
      <c r="E4" s="3"/>
    </row>
    <row r="5" spans="2:10" ht="25.5" thickBot="1" x14ac:dyDescent="0.25">
      <c r="B5" s="4" t="s">
        <v>2</v>
      </c>
      <c r="D5" s="5"/>
      <c r="E5" s="5"/>
    </row>
    <row r="6" spans="2:10" s="6" customFormat="1" ht="30.6" customHeight="1" x14ac:dyDescent="0.2">
      <c r="B6" s="81" t="s">
        <v>3</v>
      </c>
      <c r="C6" s="83" t="s">
        <v>4</v>
      </c>
      <c r="D6" s="83" t="s">
        <v>5</v>
      </c>
      <c r="E6" s="85" t="s">
        <v>6</v>
      </c>
      <c r="G6" s="77" t="s">
        <v>7</v>
      </c>
      <c r="H6" s="78"/>
      <c r="I6" s="78"/>
      <c r="J6" s="79"/>
    </row>
    <row r="7" spans="2:10" ht="33" customHeight="1" thickBot="1" x14ac:dyDescent="0.25">
      <c r="B7" s="82"/>
      <c r="C7" s="84"/>
      <c r="D7" s="84"/>
      <c r="E7" s="86"/>
      <c r="G7" s="7" t="s">
        <v>8</v>
      </c>
      <c r="H7" s="8" t="s">
        <v>8</v>
      </c>
      <c r="I7" s="8" t="s">
        <v>9</v>
      </c>
      <c r="J7" s="76" t="s">
        <v>10</v>
      </c>
    </row>
    <row r="8" spans="2:10" ht="24.6" customHeight="1" x14ac:dyDescent="0.25">
      <c r="B8" s="9" t="s">
        <v>11</v>
      </c>
      <c r="C8" s="10" t="s">
        <v>12</v>
      </c>
      <c r="D8" s="11"/>
      <c r="E8" s="69"/>
      <c r="G8" s="12"/>
      <c r="H8" s="13"/>
      <c r="I8" s="13">
        <f>+I9+I12+I19</f>
        <v>12272752.469999999</v>
      </c>
      <c r="J8" s="14"/>
    </row>
    <row r="9" spans="2:10" ht="24.6" customHeight="1" x14ac:dyDescent="0.25">
      <c r="B9" s="15" t="s">
        <v>13</v>
      </c>
      <c r="C9" s="16" t="s">
        <v>14</v>
      </c>
      <c r="D9" s="17"/>
      <c r="E9" s="67"/>
      <c r="G9" s="18"/>
      <c r="H9" s="19"/>
      <c r="I9" s="19">
        <f>SUM(I10:I11)</f>
        <v>2253643.52</v>
      </c>
      <c r="J9" s="20"/>
    </row>
    <row r="10" spans="2:10" ht="24.6" customHeight="1" x14ac:dyDescent="0.25">
      <c r="B10" s="21" t="s">
        <v>15</v>
      </c>
      <c r="C10" s="22" t="s">
        <v>16</v>
      </c>
      <c r="D10" s="23" t="s">
        <v>17</v>
      </c>
      <c r="E10" s="68">
        <v>1</v>
      </c>
      <c r="G10" s="24">
        <v>1</v>
      </c>
      <c r="H10" s="25">
        <v>4386.1041836326131</v>
      </c>
      <c r="I10" s="25">
        <f>+ROUND(G10*H10,2)</f>
        <v>4386.1000000000004</v>
      </c>
      <c r="J10" s="27" t="s">
        <v>18</v>
      </c>
    </row>
    <row r="11" spans="2:10" ht="24.6" customHeight="1" x14ac:dyDescent="0.25">
      <c r="B11" s="21" t="s">
        <v>19</v>
      </c>
      <c r="C11" s="22" t="s">
        <v>20</v>
      </c>
      <c r="D11" s="23" t="s">
        <v>21</v>
      </c>
      <c r="E11" s="68">
        <v>1</v>
      </c>
      <c r="G11" s="24">
        <v>1</v>
      </c>
      <c r="H11" s="25">
        <v>2249257.4164448148</v>
      </c>
      <c r="I11" s="25">
        <f>+ROUND(G11*H11,2)</f>
        <v>2249257.42</v>
      </c>
      <c r="J11" s="26" t="s">
        <v>22</v>
      </c>
    </row>
    <row r="12" spans="2:10" ht="24.6" customHeight="1" x14ac:dyDescent="0.25">
      <c r="B12" s="15" t="s">
        <v>23</v>
      </c>
      <c r="C12" s="16" t="s">
        <v>24</v>
      </c>
      <c r="D12" s="17"/>
      <c r="E12" s="67"/>
      <c r="G12" s="18"/>
      <c r="H12" s="19"/>
      <c r="I12" s="19">
        <f>SUM(I13:I18)</f>
        <v>5200892.9499999993</v>
      </c>
      <c r="J12" s="20"/>
    </row>
    <row r="13" spans="2:10" ht="36" customHeight="1" x14ac:dyDescent="0.25">
      <c r="B13" s="29" t="s">
        <v>25</v>
      </c>
      <c r="C13" s="22" t="s">
        <v>26</v>
      </c>
      <c r="D13" s="23" t="s">
        <v>21</v>
      </c>
      <c r="E13" s="68">
        <v>1</v>
      </c>
      <c r="G13" s="24">
        <v>1</v>
      </c>
      <c r="H13" s="25">
        <v>1193516.4129768068</v>
      </c>
      <c r="I13" s="25">
        <f t="shared" ref="I13:I18" si="0">+ROUND(G13*H13,2)</f>
        <v>1193516.4099999999</v>
      </c>
      <c r="J13" s="26" t="s">
        <v>27</v>
      </c>
    </row>
    <row r="14" spans="2:10" ht="24.6" customHeight="1" x14ac:dyDescent="0.25">
      <c r="B14" s="29" t="s">
        <v>28</v>
      </c>
      <c r="C14" s="22" t="s">
        <v>29</v>
      </c>
      <c r="D14" s="23" t="s">
        <v>30</v>
      </c>
      <c r="E14" s="68">
        <v>36.950000000000003</v>
      </c>
      <c r="G14" s="24">
        <v>36.950000000000003</v>
      </c>
      <c r="H14" s="25">
        <v>4023.0449417463665</v>
      </c>
      <c r="I14" s="25">
        <f t="shared" si="0"/>
        <v>148651.51</v>
      </c>
      <c r="J14" s="26" t="s">
        <v>31</v>
      </c>
    </row>
    <row r="15" spans="2:10" ht="24.6" customHeight="1" x14ac:dyDescent="0.25">
      <c r="B15" s="29" t="s">
        <v>32</v>
      </c>
      <c r="C15" s="22" t="s">
        <v>33</v>
      </c>
      <c r="D15" s="23" t="s">
        <v>34</v>
      </c>
      <c r="E15" s="68">
        <v>8</v>
      </c>
      <c r="G15" s="24">
        <v>8</v>
      </c>
      <c r="H15" s="25">
        <v>35833.468227817197</v>
      </c>
      <c r="I15" s="25">
        <f t="shared" si="0"/>
        <v>286667.75</v>
      </c>
      <c r="J15" s="26" t="s">
        <v>35</v>
      </c>
    </row>
    <row r="16" spans="2:10" ht="37.15" customHeight="1" x14ac:dyDescent="0.25">
      <c r="B16" s="29" t="s">
        <v>36</v>
      </c>
      <c r="C16" s="22" t="s">
        <v>37</v>
      </c>
      <c r="D16" s="23" t="s">
        <v>38</v>
      </c>
      <c r="E16" s="68">
        <v>15.85</v>
      </c>
      <c r="G16" s="24">
        <v>15.85</v>
      </c>
      <c r="H16" s="25">
        <v>65233.56786984441</v>
      </c>
      <c r="I16" s="25">
        <f t="shared" si="0"/>
        <v>1033952.05</v>
      </c>
      <c r="J16" s="26" t="s">
        <v>39</v>
      </c>
    </row>
    <row r="17" spans="2:10" ht="24.6" customHeight="1" x14ac:dyDescent="0.25">
      <c r="B17" s="29" t="s">
        <v>40</v>
      </c>
      <c r="C17" s="22" t="s">
        <v>41</v>
      </c>
      <c r="D17" s="23" t="s">
        <v>42</v>
      </c>
      <c r="E17" s="68">
        <v>11085.62</v>
      </c>
      <c r="G17" s="24">
        <v>11085.62</v>
      </c>
      <c r="H17" s="25">
        <v>90.119501129861902</v>
      </c>
      <c r="I17" s="25">
        <f t="shared" si="0"/>
        <v>999030.54</v>
      </c>
      <c r="J17" s="26" t="s">
        <v>43</v>
      </c>
    </row>
    <row r="18" spans="2:10" ht="24.6" customHeight="1" x14ac:dyDescent="0.25">
      <c r="B18" s="29" t="s">
        <v>44</v>
      </c>
      <c r="C18" s="30" t="s">
        <v>45</v>
      </c>
      <c r="D18" s="23" t="s">
        <v>34</v>
      </c>
      <c r="E18" s="68">
        <v>8</v>
      </c>
      <c r="G18" s="24">
        <v>8</v>
      </c>
      <c r="H18" s="25">
        <v>192384.3358088487</v>
      </c>
      <c r="I18" s="25">
        <f t="shared" si="0"/>
        <v>1539074.69</v>
      </c>
      <c r="J18" s="26" t="s">
        <v>46</v>
      </c>
    </row>
    <row r="19" spans="2:10" ht="24.6" customHeight="1" x14ac:dyDescent="0.25">
      <c r="B19" s="15" t="s">
        <v>47</v>
      </c>
      <c r="C19" s="16" t="s">
        <v>48</v>
      </c>
      <c r="D19" s="17"/>
      <c r="E19" s="67"/>
      <c r="G19" s="18"/>
      <c r="H19" s="19"/>
      <c r="I19" s="19">
        <f>SUM(I20:I21)</f>
        <v>4818216</v>
      </c>
      <c r="J19" s="20"/>
    </row>
    <row r="20" spans="2:10" ht="24.6" customHeight="1" x14ac:dyDescent="0.25">
      <c r="B20" s="29" t="s">
        <v>49</v>
      </c>
      <c r="C20" s="30" t="s">
        <v>50</v>
      </c>
      <c r="D20" s="23" t="s">
        <v>42</v>
      </c>
      <c r="E20" s="70">
        <v>27386.79</v>
      </c>
      <c r="G20" s="31">
        <v>27386.79</v>
      </c>
      <c r="H20" s="28">
        <v>31.362780028968494</v>
      </c>
      <c r="I20" s="25">
        <f t="shared" ref="I20:I21" si="1">+ROUND(G20*H20,2)</f>
        <v>858925.87</v>
      </c>
      <c r="J20" s="26" t="s">
        <v>51</v>
      </c>
    </row>
    <row r="21" spans="2:10" ht="38.450000000000003" customHeight="1" x14ac:dyDescent="0.25">
      <c r="B21" s="29" t="s">
        <v>52</v>
      </c>
      <c r="C21" s="22" t="s">
        <v>53</v>
      </c>
      <c r="D21" s="23" t="s">
        <v>42</v>
      </c>
      <c r="E21" s="70">
        <v>325196.09999999998</v>
      </c>
      <c r="G21" s="31">
        <v>325196.09999999998</v>
      </c>
      <c r="H21" s="28">
        <v>12.175084920855515</v>
      </c>
      <c r="I21" s="25">
        <f t="shared" si="1"/>
        <v>3959290.13</v>
      </c>
      <c r="J21" s="26" t="s">
        <v>51</v>
      </c>
    </row>
    <row r="22" spans="2:10" ht="24.6" customHeight="1" x14ac:dyDescent="0.25">
      <c r="B22" s="32" t="s">
        <v>54</v>
      </c>
      <c r="C22" s="33" t="s">
        <v>55</v>
      </c>
      <c r="D22" s="34"/>
      <c r="E22" s="71"/>
      <c r="G22" s="12"/>
      <c r="H22" s="13"/>
      <c r="I22" s="13">
        <f>+I23+I44</f>
        <v>42496104.590000004</v>
      </c>
      <c r="J22" s="14"/>
    </row>
    <row r="23" spans="2:10" ht="24.6" customHeight="1" x14ac:dyDescent="0.25">
      <c r="B23" s="15" t="s">
        <v>56</v>
      </c>
      <c r="C23" s="16" t="s">
        <v>57</v>
      </c>
      <c r="D23" s="17"/>
      <c r="E23" s="67"/>
      <c r="G23" s="18"/>
      <c r="H23" s="19"/>
      <c r="I23" s="19">
        <f>SUM(I24:I43)</f>
        <v>39241672.760000005</v>
      </c>
      <c r="J23" s="20"/>
    </row>
    <row r="24" spans="2:10" ht="24.6" customHeight="1" x14ac:dyDescent="0.25">
      <c r="B24" s="29" t="s">
        <v>58</v>
      </c>
      <c r="C24" s="35" t="s">
        <v>59</v>
      </c>
      <c r="D24" s="23" t="s">
        <v>60</v>
      </c>
      <c r="E24" s="68">
        <v>4.67</v>
      </c>
      <c r="G24" s="24">
        <v>4.67</v>
      </c>
      <c r="H24" s="25">
        <v>5097.6752313783481</v>
      </c>
      <c r="I24" s="25">
        <f t="shared" ref="I24:I43" si="2">+ROUND(G24*H24,2)</f>
        <v>23806.14</v>
      </c>
      <c r="J24" s="26" t="s">
        <v>61</v>
      </c>
    </row>
    <row r="25" spans="2:10" ht="24.6" customHeight="1" x14ac:dyDescent="0.25">
      <c r="B25" s="29" t="s">
        <v>62</v>
      </c>
      <c r="C25" s="35" t="s">
        <v>63</v>
      </c>
      <c r="D25" s="23" t="s">
        <v>42</v>
      </c>
      <c r="E25" s="68">
        <v>160881.97</v>
      </c>
      <c r="G25" s="24">
        <v>160881.97</v>
      </c>
      <c r="H25" s="25">
        <v>8.2659277526396497</v>
      </c>
      <c r="I25" s="25">
        <f t="shared" si="2"/>
        <v>1329838.74</v>
      </c>
      <c r="J25" s="26" t="s">
        <v>35</v>
      </c>
    </row>
    <row r="26" spans="2:10" ht="24.6" customHeight="1" x14ac:dyDescent="0.25">
      <c r="B26" s="29" t="s">
        <v>64</v>
      </c>
      <c r="C26" s="35" t="s">
        <v>65</v>
      </c>
      <c r="D26" s="23" t="s">
        <v>42</v>
      </c>
      <c r="E26" s="68">
        <v>1641.65</v>
      </c>
      <c r="G26" s="24">
        <v>1641.65</v>
      </c>
      <c r="H26" s="25">
        <v>17.412161890488218</v>
      </c>
      <c r="I26" s="25">
        <f t="shared" si="2"/>
        <v>28584.68</v>
      </c>
      <c r="J26" s="26" t="s">
        <v>35</v>
      </c>
    </row>
    <row r="27" spans="2:10" ht="24.6" customHeight="1" x14ac:dyDescent="0.25">
      <c r="B27" s="29" t="s">
        <v>66</v>
      </c>
      <c r="C27" s="35" t="s">
        <v>67</v>
      </c>
      <c r="D27" s="23" t="s">
        <v>42</v>
      </c>
      <c r="E27" s="68">
        <v>1641.65</v>
      </c>
      <c r="G27" s="24">
        <v>1641.65</v>
      </c>
      <c r="H27" s="25">
        <v>28.408531481996199</v>
      </c>
      <c r="I27" s="25">
        <f t="shared" si="2"/>
        <v>46636.87</v>
      </c>
      <c r="J27" s="26" t="s">
        <v>68</v>
      </c>
    </row>
    <row r="28" spans="2:10" ht="24.6" customHeight="1" x14ac:dyDescent="0.25">
      <c r="B28" s="29" t="s">
        <v>69</v>
      </c>
      <c r="C28" s="35" t="s">
        <v>70</v>
      </c>
      <c r="D28" s="23" t="s">
        <v>42</v>
      </c>
      <c r="E28" s="68">
        <v>187357.85</v>
      </c>
      <c r="G28" s="24">
        <v>187357.85</v>
      </c>
      <c r="H28" s="25">
        <v>14.935367654137705</v>
      </c>
      <c r="I28" s="25">
        <f t="shared" si="2"/>
        <v>2798258.37</v>
      </c>
      <c r="J28" s="26" t="s">
        <v>71</v>
      </c>
    </row>
    <row r="29" spans="2:10" ht="24.6" customHeight="1" x14ac:dyDescent="0.25">
      <c r="B29" s="29" t="s">
        <v>72</v>
      </c>
      <c r="C29" s="35" t="s">
        <v>73</v>
      </c>
      <c r="D29" s="23" t="s">
        <v>42</v>
      </c>
      <c r="E29" s="68">
        <v>253921.35</v>
      </c>
      <c r="G29" s="24">
        <v>253921.35</v>
      </c>
      <c r="H29" s="25">
        <v>24.827624152332817</v>
      </c>
      <c r="I29" s="25">
        <f t="shared" si="2"/>
        <v>6304263.8399999999</v>
      </c>
      <c r="J29" s="26" t="s">
        <v>74</v>
      </c>
    </row>
    <row r="30" spans="2:10" ht="24.6" customHeight="1" x14ac:dyDescent="0.25">
      <c r="B30" s="29" t="s">
        <v>75</v>
      </c>
      <c r="C30" s="35" t="s">
        <v>76</v>
      </c>
      <c r="D30" s="23" t="s">
        <v>42</v>
      </c>
      <c r="E30" s="68">
        <v>77484.509999999995</v>
      </c>
      <c r="G30" s="24">
        <v>77484.509999999995</v>
      </c>
      <c r="H30" s="25">
        <v>75.691428680759842</v>
      </c>
      <c r="I30" s="25">
        <f t="shared" si="2"/>
        <v>5864913.2599999998</v>
      </c>
      <c r="J30" s="26" t="s">
        <v>77</v>
      </c>
    </row>
    <row r="31" spans="2:10" ht="24.6" customHeight="1" x14ac:dyDescent="0.25">
      <c r="B31" s="29" t="s">
        <v>78</v>
      </c>
      <c r="C31" s="35" t="s">
        <v>79</v>
      </c>
      <c r="D31" s="23" t="s">
        <v>42</v>
      </c>
      <c r="E31" s="68">
        <v>99519.78</v>
      </c>
      <c r="G31" s="24">
        <v>99519.78</v>
      </c>
      <c r="H31" s="25">
        <v>75.691428680759842</v>
      </c>
      <c r="I31" s="25">
        <f t="shared" si="2"/>
        <v>7532794.3300000001</v>
      </c>
      <c r="J31" s="26" t="s">
        <v>77</v>
      </c>
    </row>
    <row r="32" spans="2:10" ht="24.6" customHeight="1" x14ac:dyDescent="0.25">
      <c r="B32" s="29" t="s">
        <v>80</v>
      </c>
      <c r="C32" s="35" t="s">
        <v>81</v>
      </c>
      <c r="D32" s="23" t="s">
        <v>42</v>
      </c>
      <c r="E32" s="68">
        <v>39501.760000000002</v>
      </c>
      <c r="G32" s="24">
        <v>39501.760000000002</v>
      </c>
      <c r="H32" s="25">
        <v>37.077311309222985</v>
      </c>
      <c r="I32" s="25">
        <f t="shared" si="2"/>
        <v>1464619.05</v>
      </c>
      <c r="J32" s="26" t="s">
        <v>82</v>
      </c>
    </row>
    <row r="33" spans="2:10" ht="24.6" customHeight="1" x14ac:dyDescent="0.25">
      <c r="B33" s="29" t="s">
        <v>83</v>
      </c>
      <c r="C33" s="35" t="s">
        <v>84</v>
      </c>
      <c r="D33" s="23" t="s">
        <v>42</v>
      </c>
      <c r="E33" s="68">
        <v>82677.7</v>
      </c>
      <c r="G33" s="24">
        <v>82677.7</v>
      </c>
      <c r="H33" s="25">
        <v>37.077311309222985</v>
      </c>
      <c r="I33" s="25">
        <f t="shared" si="2"/>
        <v>3065466.82</v>
      </c>
      <c r="J33" s="26" t="s">
        <v>82</v>
      </c>
    </row>
    <row r="34" spans="2:10" ht="24.6" customHeight="1" x14ac:dyDescent="0.25">
      <c r="B34" s="29" t="s">
        <v>85</v>
      </c>
      <c r="C34" s="35" t="s">
        <v>86</v>
      </c>
      <c r="D34" s="23" t="s">
        <v>42</v>
      </c>
      <c r="E34" s="68">
        <v>230588.22</v>
      </c>
      <c r="G34" s="24">
        <v>230588.22</v>
      </c>
      <c r="H34" s="25">
        <v>8.2659277526396497</v>
      </c>
      <c r="I34" s="25">
        <f t="shared" si="2"/>
        <v>1906025.57</v>
      </c>
      <c r="J34" s="26" t="s">
        <v>87</v>
      </c>
    </row>
    <row r="35" spans="2:10" ht="24.6" customHeight="1" x14ac:dyDescent="0.25">
      <c r="B35" s="29" t="s">
        <v>88</v>
      </c>
      <c r="C35" s="35" t="s">
        <v>89</v>
      </c>
      <c r="D35" s="23" t="s">
        <v>90</v>
      </c>
      <c r="E35" s="68">
        <v>62712.29</v>
      </c>
      <c r="G35" s="24">
        <v>62712.29</v>
      </c>
      <c r="H35" s="25">
        <v>10.548756175300058</v>
      </c>
      <c r="I35" s="25">
        <f t="shared" si="2"/>
        <v>661536.66</v>
      </c>
      <c r="J35" s="26" t="s">
        <v>91</v>
      </c>
    </row>
    <row r="36" spans="2:10" ht="24.6" customHeight="1" x14ac:dyDescent="0.25">
      <c r="B36" s="29" t="s">
        <v>92</v>
      </c>
      <c r="C36" s="35" t="s">
        <v>93</v>
      </c>
      <c r="D36" s="23" t="s">
        <v>42</v>
      </c>
      <c r="E36" s="68">
        <v>37398.5</v>
      </c>
      <c r="G36" s="24">
        <v>37398.5</v>
      </c>
      <c r="H36" s="25">
        <v>12.264607604097097</v>
      </c>
      <c r="I36" s="25">
        <f t="shared" si="2"/>
        <v>458677.93</v>
      </c>
      <c r="J36" s="27" t="s">
        <v>94</v>
      </c>
    </row>
    <row r="37" spans="2:10" ht="24.6" customHeight="1" x14ac:dyDescent="0.25">
      <c r="B37" s="29" t="s">
        <v>95</v>
      </c>
      <c r="C37" s="35" t="s">
        <v>96</v>
      </c>
      <c r="D37" s="23" t="s">
        <v>97</v>
      </c>
      <c r="E37" s="68">
        <v>3111</v>
      </c>
      <c r="G37" s="24">
        <v>3111</v>
      </c>
      <c r="H37" s="25">
        <v>5.222156522425772</v>
      </c>
      <c r="I37" s="25">
        <f t="shared" si="2"/>
        <v>16246.13</v>
      </c>
      <c r="J37" s="26" t="s">
        <v>98</v>
      </c>
    </row>
    <row r="38" spans="2:10" ht="24.6" customHeight="1" x14ac:dyDescent="0.25">
      <c r="B38" s="29" t="s">
        <v>99</v>
      </c>
      <c r="C38" s="35" t="s">
        <v>100</v>
      </c>
      <c r="D38" s="23" t="s">
        <v>90</v>
      </c>
      <c r="E38" s="68">
        <v>183293.34</v>
      </c>
      <c r="G38" s="24">
        <v>183293.34</v>
      </c>
      <c r="H38" s="25">
        <v>6.5202354294287499</v>
      </c>
      <c r="I38" s="25">
        <f t="shared" si="2"/>
        <v>1195115.73</v>
      </c>
      <c r="J38" s="26" t="s">
        <v>101</v>
      </c>
    </row>
    <row r="39" spans="2:10" ht="24.6" customHeight="1" x14ac:dyDescent="0.25">
      <c r="B39" s="29" t="s">
        <v>102</v>
      </c>
      <c r="C39" s="35" t="s">
        <v>103</v>
      </c>
      <c r="D39" s="23" t="s">
        <v>90</v>
      </c>
      <c r="E39" s="68">
        <v>29863.61</v>
      </c>
      <c r="G39" s="24">
        <v>29863.61</v>
      </c>
      <c r="H39" s="25">
        <v>9.9370178398158977</v>
      </c>
      <c r="I39" s="25">
        <f t="shared" si="2"/>
        <v>296755.23</v>
      </c>
      <c r="J39" s="26" t="s">
        <v>104</v>
      </c>
    </row>
    <row r="40" spans="2:10" ht="24.6" customHeight="1" x14ac:dyDescent="0.25">
      <c r="B40" s="29" t="s">
        <v>105</v>
      </c>
      <c r="C40" s="35" t="s">
        <v>106</v>
      </c>
      <c r="D40" s="23" t="s">
        <v>42</v>
      </c>
      <c r="E40" s="68">
        <v>322756.46000000002</v>
      </c>
      <c r="G40" s="24">
        <v>322756.46000000002</v>
      </c>
      <c r="H40" s="25">
        <v>10.324949467196099</v>
      </c>
      <c r="I40" s="25">
        <f t="shared" si="2"/>
        <v>3332444.14</v>
      </c>
      <c r="J40" s="26" t="s">
        <v>107</v>
      </c>
    </row>
    <row r="41" spans="2:10" ht="24.6" customHeight="1" x14ac:dyDescent="0.25">
      <c r="B41" s="29" t="s">
        <v>108</v>
      </c>
      <c r="C41" s="35" t="s">
        <v>109</v>
      </c>
      <c r="D41" s="23" t="s">
        <v>42</v>
      </c>
      <c r="E41" s="68">
        <v>18786.62</v>
      </c>
      <c r="G41" s="24">
        <v>18786.62</v>
      </c>
      <c r="H41" s="25">
        <v>27.960918065788281</v>
      </c>
      <c r="I41" s="25">
        <f t="shared" si="2"/>
        <v>525291.14</v>
      </c>
      <c r="J41" s="26" t="s">
        <v>31</v>
      </c>
    </row>
    <row r="42" spans="2:10" ht="24.6" customHeight="1" x14ac:dyDescent="0.25">
      <c r="B42" s="29" t="s">
        <v>110</v>
      </c>
      <c r="C42" s="35" t="s">
        <v>111</v>
      </c>
      <c r="D42" s="23" t="s">
        <v>42</v>
      </c>
      <c r="E42" s="68">
        <v>44709.919999999998</v>
      </c>
      <c r="G42" s="24">
        <v>44709.919999999998</v>
      </c>
      <c r="H42" s="25">
        <v>12.742061914718885</v>
      </c>
      <c r="I42" s="25">
        <f t="shared" si="2"/>
        <v>569696.56999999995</v>
      </c>
      <c r="J42" s="26" t="s">
        <v>31</v>
      </c>
    </row>
    <row r="43" spans="2:10" ht="24.6" customHeight="1" x14ac:dyDescent="0.25">
      <c r="B43" s="29" t="s">
        <v>112</v>
      </c>
      <c r="C43" s="35" t="s">
        <v>113</v>
      </c>
      <c r="D43" s="23" t="s">
        <v>90</v>
      </c>
      <c r="E43" s="68">
        <v>23168.27</v>
      </c>
      <c r="G43" s="24">
        <v>23168.27</v>
      </c>
      <c r="H43" s="25">
        <v>78.585995438904405</v>
      </c>
      <c r="I43" s="25">
        <f t="shared" si="2"/>
        <v>1820701.56</v>
      </c>
      <c r="J43" s="26" t="s">
        <v>114</v>
      </c>
    </row>
    <row r="44" spans="2:10" ht="24.6" customHeight="1" x14ac:dyDescent="0.25">
      <c r="B44" s="15" t="s">
        <v>115</v>
      </c>
      <c r="C44" s="16" t="s">
        <v>116</v>
      </c>
      <c r="D44" s="17"/>
      <c r="E44" s="67"/>
      <c r="G44" s="18"/>
      <c r="H44" s="19"/>
      <c r="I44" s="19">
        <f>SUM(I45:I56)</f>
        <v>3254431.83</v>
      </c>
      <c r="J44" s="20"/>
    </row>
    <row r="45" spans="2:10" ht="24.6" customHeight="1" x14ac:dyDescent="0.25">
      <c r="B45" s="38" t="s">
        <v>117</v>
      </c>
      <c r="C45" s="39" t="s">
        <v>63</v>
      </c>
      <c r="D45" s="40" t="s">
        <v>42</v>
      </c>
      <c r="E45" s="72">
        <v>43403.75</v>
      </c>
      <c r="G45" s="36">
        <v>43403.75</v>
      </c>
      <c r="H45" s="37">
        <v>8.2659277526396497</v>
      </c>
      <c r="I45" s="25">
        <f t="shared" ref="I45:I56" si="3">+ROUND(G45*H45,2)</f>
        <v>358772.26</v>
      </c>
      <c r="J45" s="26" t="s">
        <v>35</v>
      </c>
    </row>
    <row r="46" spans="2:10" ht="24.6" customHeight="1" x14ac:dyDescent="0.25">
      <c r="B46" s="38" t="s">
        <v>118</v>
      </c>
      <c r="C46" s="39" t="s">
        <v>65</v>
      </c>
      <c r="D46" s="40" t="s">
        <v>42</v>
      </c>
      <c r="E46" s="72">
        <v>438.42</v>
      </c>
      <c r="G46" s="36">
        <v>438.42</v>
      </c>
      <c r="H46" s="37">
        <v>17.412161890488218</v>
      </c>
      <c r="I46" s="25">
        <f t="shared" si="3"/>
        <v>7633.84</v>
      </c>
      <c r="J46" s="26" t="s">
        <v>35</v>
      </c>
    </row>
    <row r="47" spans="2:10" ht="24.6" customHeight="1" x14ac:dyDescent="0.25">
      <c r="B47" s="38" t="s">
        <v>119</v>
      </c>
      <c r="C47" s="39" t="s">
        <v>70</v>
      </c>
      <c r="D47" s="40" t="s">
        <v>42</v>
      </c>
      <c r="E47" s="72">
        <v>34474.300000000003</v>
      </c>
      <c r="G47" s="36">
        <v>34474.300000000003</v>
      </c>
      <c r="H47" s="37">
        <v>14.935367654137705</v>
      </c>
      <c r="I47" s="25">
        <f t="shared" si="3"/>
        <v>514886.35</v>
      </c>
      <c r="J47" s="26" t="s">
        <v>71</v>
      </c>
    </row>
    <row r="48" spans="2:10" ht="24.6" customHeight="1" x14ac:dyDescent="0.25">
      <c r="B48" s="38" t="s">
        <v>120</v>
      </c>
      <c r="C48" s="39" t="s">
        <v>73</v>
      </c>
      <c r="D48" s="40" t="s">
        <v>42</v>
      </c>
      <c r="E48" s="72">
        <v>34634.06</v>
      </c>
      <c r="G48" s="36">
        <v>34634.06</v>
      </c>
      <c r="H48" s="37">
        <v>24.827624152332817</v>
      </c>
      <c r="I48" s="25">
        <f t="shared" si="3"/>
        <v>859881.42</v>
      </c>
      <c r="J48" s="26" t="s">
        <v>74</v>
      </c>
    </row>
    <row r="49" spans="2:10" ht="24.6" customHeight="1" x14ac:dyDescent="0.25">
      <c r="B49" s="38" t="s">
        <v>121</v>
      </c>
      <c r="C49" s="39" t="s">
        <v>122</v>
      </c>
      <c r="D49" s="40" t="s">
        <v>42</v>
      </c>
      <c r="E49" s="72">
        <v>34731.26</v>
      </c>
      <c r="G49" s="36">
        <v>34731.26</v>
      </c>
      <c r="H49" s="37"/>
      <c r="I49" s="25">
        <f t="shared" si="3"/>
        <v>0</v>
      </c>
      <c r="J49" s="26"/>
    </row>
    <row r="50" spans="2:10" ht="24.6" customHeight="1" x14ac:dyDescent="0.25">
      <c r="B50" s="38" t="s">
        <v>123</v>
      </c>
      <c r="C50" s="39" t="s">
        <v>124</v>
      </c>
      <c r="D50" s="40" t="s">
        <v>42</v>
      </c>
      <c r="E50" s="72">
        <v>20322.16</v>
      </c>
      <c r="G50" s="36">
        <v>20322.16</v>
      </c>
      <c r="H50" s="37"/>
      <c r="I50" s="25">
        <f t="shared" si="3"/>
        <v>0</v>
      </c>
      <c r="J50" s="26"/>
    </row>
    <row r="51" spans="2:10" ht="24.6" customHeight="1" x14ac:dyDescent="0.25">
      <c r="B51" s="38" t="s">
        <v>125</v>
      </c>
      <c r="C51" s="39" t="s">
        <v>126</v>
      </c>
      <c r="D51" s="40" t="s">
        <v>90</v>
      </c>
      <c r="E51" s="72">
        <v>13121.66</v>
      </c>
      <c r="G51" s="36">
        <v>13121.66</v>
      </c>
      <c r="H51" s="37">
        <v>7.236416895361427</v>
      </c>
      <c r="I51" s="25">
        <f t="shared" si="3"/>
        <v>94953.8</v>
      </c>
      <c r="J51" s="26" t="s">
        <v>127</v>
      </c>
    </row>
    <row r="52" spans="2:10" ht="24.6" customHeight="1" x14ac:dyDescent="0.25">
      <c r="B52" s="38" t="s">
        <v>128</v>
      </c>
      <c r="C52" s="39" t="s">
        <v>100</v>
      </c>
      <c r="D52" s="40" t="s">
        <v>90</v>
      </c>
      <c r="E52" s="72">
        <v>49072.31</v>
      </c>
      <c r="G52" s="36">
        <v>49072.31</v>
      </c>
      <c r="H52" s="37">
        <v>6.5202354294287499</v>
      </c>
      <c r="I52" s="25">
        <f t="shared" si="3"/>
        <v>319963.01</v>
      </c>
      <c r="J52" s="26" t="s">
        <v>101</v>
      </c>
    </row>
    <row r="53" spans="2:10" ht="24.6" customHeight="1" x14ac:dyDescent="0.25">
      <c r="B53" s="38" t="s">
        <v>129</v>
      </c>
      <c r="C53" s="39" t="s">
        <v>109</v>
      </c>
      <c r="D53" s="40" t="s">
        <v>42</v>
      </c>
      <c r="E53" s="72">
        <v>8600.17</v>
      </c>
      <c r="G53" s="36">
        <v>8600.17</v>
      </c>
      <c r="H53" s="37">
        <v>27.960918065788281</v>
      </c>
      <c r="I53" s="25">
        <f t="shared" si="3"/>
        <v>240468.65</v>
      </c>
      <c r="J53" s="26" t="s">
        <v>31</v>
      </c>
    </row>
    <row r="54" spans="2:10" ht="24.6" customHeight="1" x14ac:dyDescent="0.25">
      <c r="B54" s="38" t="s">
        <v>130</v>
      </c>
      <c r="C54" s="39" t="s">
        <v>111</v>
      </c>
      <c r="D54" s="40" t="s">
        <v>42</v>
      </c>
      <c r="E54" s="72">
        <v>7365.31</v>
      </c>
      <c r="G54" s="36">
        <v>7365.31</v>
      </c>
      <c r="H54" s="37">
        <v>12.742061914718885</v>
      </c>
      <c r="I54" s="25">
        <f t="shared" si="3"/>
        <v>93849.24</v>
      </c>
      <c r="J54" s="26" t="s">
        <v>31</v>
      </c>
    </row>
    <row r="55" spans="2:10" ht="24.6" customHeight="1" x14ac:dyDescent="0.25">
      <c r="B55" s="38"/>
      <c r="C55" s="39" t="s">
        <v>113</v>
      </c>
      <c r="D55" s="40"/>
      <c r="E55" s="72">
        <v>9722.1299999999992</v>
      </c>
      <c r="G55" s="36">
        <v>9722.1299999999992</v>
      </c>
      <c r="H55" s="37">
        <v>78.585995438904405</v>
      </c>
      <c r="I55" s="25">
        <f t="shared" si="3"/>
        <v>764023.26</v>
      </c>
      <c r="J55" s="26" t="s">
        <v>114</v>
      </c>
    </row>
    <row r="56" spans="2:10" ht="38.450000000000003" customHeight="1" x14ac:dyDescent="0.25">
      <c r="B56" s="38" t="s">
        <v>131</v>
      </c>
      <c r="C56" s="39" t="s">
        <v>132</v>
      </c>
      <c r="D56" s="40" t="s">
        <v>42</v>
      </c>
      <c r="E56" s="72">
        <v>9722.1299999999992</v>
      </c>
      <c r="G56" s="36">
        <v>9722.1299999999992</v>
      </c>
      <c r="H56" s="37"/>
      <c r="I56" s="25">
        <f t="shared" si="3"/>
        <v>0</v>
      </c>
      <c r="J56" s="26"/>
    </row>
    <row r="57" spans="2:10" ht="24.6" customHeight="1" x14ac:dyDescent="0.25">
      <c r="B57" s="32" t="s">
        <v>133</v>
      </c>
      <c r="C57" s="33" t="s">
        <v>134</v>
      </c>
      <c r="D57" s="34"/>
      <c r="E57" s="71"/>
      <c r="G57" s="12"/>
      <c r="H57" s="13"/>
      <c r="I57" s="13">
        <f>SUM(I58:I65)</f>
        <v>41923468.840000004</v>
      </c>
      <c r="J57" s="14"/>
    </row>
    <row r="58" spans="2:10" ht="38.450000000000003" customHeight="1" x14ac:dyDescent="0.25">
      <c r="B58" s="29" t="s">
        <v>135</v>
      </c>
      <c r="C58" s="22" t="s">
        <v>136</v>
      </c>
      <c r="D58" s="23" t="s">
        <v>137</v>
      </c>
      <c r="E58" s="68">
        <v>190730.09</v>
      </c>
      <c r="G58" s="24">
        <v>190730.09</v>
      </c>
      <c r="H58" s="25">
        <v>10.280188125575306</v>
      </c>
      <c r="I58" s="25">
        <f t="shared" ref="I58:I65" si="4">+ROUND(G58*H58,2)</f>
        <v>1960741.21</v>
      </c>
      <c r="J58" s="27" t="s">
        <v>138</v>
      </c>
    </row>
    <row r="59" spans="2:10" ht="24.6" customHeight="1" x14ac:dyDescent="0.25">
      <c r="B59" s="29" t="s">
        <v>139</v>
      </c>
      <c r="C59" s="22" t="s">
        <v>140</v>
      </c>
      <c r="D59" s="23" t="s">
        <v>137</v>
      </c>
      <c r="E59" s="68">
        <v>231266.68</v>
      </c>
      <c r="G59" s="24">
        <v>231266.68</v>
      </c>
      <c r="H59" s="25">
        <v>4.9535884727010187</v>
      </c>
      <c r="I59" s="25">
        <f t="shared" si="4"/>
        <v>1145599.96</v>
      </c>
      <c r="J59" s="27" t="s">
        <v>138</v>
      </c>
    </row>
    <row r="60" spans="2:10" ht="24.6" customHeight="1" x14ac:dyDescent="0.25">
      <c r="B60" s="29" t="s">
        <v>141</v>
      </c>
      <c r="C60" s="22" t="s">
        <v>142</v>
      </c>
      <c r="D60" s="23" t="s">
        <v>137</v>
      </c>
      <c r="E60" s="68">
        <v>24100.39</v>
      </c>
      <c r="G60" s="24">
        <v>24100.39</v>
      </c>
      <c r="H60" s="25">
        <v>10.802403777817883</v>
      </c>
      <c r="I60" s="25">
        <f t="shared" si="4"/>
        <v>260342.14</v>
      </c>
      <c r="J60" s="27" t="s">
        <v>138</v>
      </c>
    </row>
    <row r="61" spans="2:10" ht="24.6" customHeight="1" x14ac:dyDescent="0.25">
      <c r="B61" s="29" t="s">
        <v>143</v>
      </c>
      <c r="C61" s="22" t="s">
        <v>144</v>
      </c>
      <c r="D61" s="23" t="s">
        <v>137</v>
      </c>
      <c r="E61" s="68">
        <v>238212.28</v>
      </c>
      <c r="G61" s="24">
        <v>238212.28</v>
      </c>
      <c r="H61" s="25">
        <v>4.9386680254940867</v>
      </c>
      <c r="I61" s="25">
        <f t="shared" si="4"/>
        <v>1176451.3700000001</v>
      </c>
      <c r="J61" s="27" t="s">
        <v>138</v>
      </c>
    </row>
    <row r="62" spans="2:10" ht="34.9" customHeight="1" x14ac:dyDescent="0.25">
      <c r="B62" s="29" t="s">
        <v>145</v>
      </c>
      <c r="C62" s="22" t="s">
        <v>146</v>
      </c>
      <c r="D62" s="23" t="s">
        <v>137</v>
      </c>
      <c r="E62" s="68">
        <v>282203.15999999997</v>
      </c>
      <c r="G62" s="24">
        <v>282203.15999999997</v>
      </c>
      <c r="H62" s="25">
        <v>10.757642436197091</v>
      </c>
      <c r="I62" s="25">
        <f t="shared" si="4"/>
        <v>3035840.69</v>
      </c>
      <c r="J62" s="27" t="s">
        <v>138</v>
      </c>
    </row>
    <row r="63" spans="2:10" ht="34.9" customHeight="1" x14ac:dyDescent="0.25">
      <c r="B63" s="29" t="s">
        <v>147</v>
      </c>
      <c r="C63" s="22" t="s">
        <v>148</v>
      </c>
      <c r="D63" s="23" t="s">
        <v>137</v>
      </c>
      <c r="E63" s="68">
        <v>2720358.03</v>
      </c>
      <c r="G63" s="24">
        <v>2720358.03</v>
      </c>
      <c r="H63" s="25">
        <v>4.9386680254940867</v>
      </c>
      <c r="I63" s="25">
        <f t="shared" si="4"/>
        <v>13434945.220000001</v>
      </c>
      <c r="J63" s="27" t="s">
        <v>138</v>
      </c>
    </row>
    <row r="64" spans="2:10" ht="34.9" customHeight="1" x14ac:dyDescent="0.25">
      <c r="B64" s="29" t="s">
        <v>149</v>
      </c>
      <c r="C64" s="22" t="s">
        <v>150</v>
      </c>
      <c r="D64" s="23" t="s">
        <v>137</v>
      </c>
      <c r="E64" s="68">
        <v>307007.78999999998</v>
      </c>
      <c r="G64" s="24">
        <v>307007.78999999998</v>
      </c>
      <c r="H64" s="25">
        <v>14.547436026757509</v>
      </c>
      <c r="I64" s="25">
        <f t="shared" si="4"/>
        <v>4466176.18</v>
      </c>
      <c r="J64" s="27" t="s">
        <v>138</v>
      </c>
    </row>
    <row r="65" spans="2:10" ht="34.9" customHeight="1" x14ac:dyDescent="0.25">
      <c r="B65" s="29" t="s">
        <v>151</v>
      </c>
      <c r="C65" s="22" t="s">
        <v>152</v>
      </c>
      <c r="D65" s="23" t="s">
        <v>137</v>
      </c>
      <c r="E65" s="68">
        <v>2432824.84</v>
      </c>
      <c r="G65" s="24">
        <v>2432824.84</v>
      </c>
      <c r="H65" s="25">
        <v>6.758962584739642</v>
      </c>
      <c r="I65" s="25">
        <f t="shared" si="4"/>
        <v>16443372.07</v>
      </c>
      <c r="J65" s="27" t="s">
        <v>138</v>
      </c>
    </row>
    <row r="66" spans="2:10" ht="24.6" customHeight="1" x14ac:dyDescent="0.25">
      <c r="B66" s="32" t="s">
        <v>153</v>
      </c>
      <c r="C66" s="33" t="s">
        <v>154</v>
      </c>
      <c r="D66" s="41"/>
      <c r="E66" s="71"/>
      <c r="G66" s="12"/>
      <c r="H66" s="13"/>
      <c r="I66" s="13">
        <f>SUM(I67:I86)</f>
        <v>1301920.4600000004</v>
      </c>
      <c r="J66" s="14"/>
    </row>
    <row r="67" spans="2:10" ht="24.6" customHeight="1" x14ac:dyDescent="0.25">
      <c r="B67" s="29" t="s">
        <v>155</v>
      </c>
      <c r="C67" s="30" t="s">
        <v>156</v>
      </c>
      <c r="D67" s="23" t="s">
        <v>42</v>
      </c>
      <c r="E67" s="68">
        <v>4420.53</v>
      </c>
      <c r="G67" s="24">
        <v>4420.53</v>
      </c>
      <c r="H67" s="25">
        <v>8.3256095414673723</v>
      </c>
      <c r="I67" s="25">
        <f t="shared" ref="I67:I86" si="5">+ROUND(G67*H67,2)</f>
        <v>36803.61</v>
      </c>
      <c r="J67" s="26" t="s">
        <v>157</v>
      </c>
    </row>
    <row r="68" spans="2:10" ht="24.6" customHeight="1" x14ac:dyDescent="0.25">
      <c r="B68" s="29" t="s">
        <v>158</v>
      </c>
      <c r="C68" s="22" t="s">
        <v>159</v>
      </c>
      <c r="D68" s="23" t="s">
        <v>42</v>
      </c>
      <c r="E68" s="68">
        <v>659.87</v>
      </c>
      <c r="G68" s="24">
        <v>659.87</v>
      </c>
      <c r="H68" s="25">
        <v>24.827624152332817</v>
      </c>
      <c r="I68" s="25">
        <f t="shared" si="5"/>
        <v>16383</v>
      </c>
      <c r="J68" s="26" t="s">
        <v>35</v>
      </c>
    </row>
    <row r="69" spans="2:10" ht="24.6" customHeight="1" x14ac:dyDescent="0.25">
      <c r="B69" s="29" t="s">
        <v>160</v>
      </c>
      <c r="C69" s="22" t="s">
        <v>106</v>
      </c>
      <c r="D69" s="23" t="s">
        <v>42</v>
      </c>
      <c r="E69" s="68">
        <v>3760.66</v>
      </c>
      <c r="G69" s="24">
        <v>3760.66</v>
      </c>
      <c r="H69" s="25">
        <v>10.295108572782237</v>
      </c>
      <c r="I69" s="25">
        <f t="shared" si="5"/>
        <v>38716.400000000001</v>
      </c>
      <c r="J69" s="26" t="s">
        <v>161</v>
      </c>
    </row>
    <row r="70" spans="2:10" ht="24.6" customHeight="1" x14ac:dyDescent="0.25">
      <c r="B70" s="29" t="s">
        <v>162</v>
      </c>
      <c r="C70" s="22" t="s">
        <v>163</v>
      </c>
      <c r="D70" s="23" t="s">
        <v>42</v>
      </c>
      <c r="E70" s="68">
        <v>293.99</v>
      </c>
      <c r="G70" s="24">
        <v>293.99</v>
      </c>
      <c r="H70" s="25">
        <v>166.94488379834849</v>
      </c>
      <c r="I70" s="25">
        <f t="shared" si="5"/>
        <v>49080.13</v>
      </c>
      <c r="J70" s="26" t="s">
        <v>35</v>
      </c>
    </row>
    <row r="71" spans="2:10" ht="24.6" customHeight="1" x14ac:dyDescent="0.25">
      <c r="B71" s="29" t="s">
        <v>164</v>
      </c>
      <c r="C71" s="22" t="s">
        <v>165</v>
      </c>
      <c r="D71" s="23" t="s">
        <v>42</v>
      </c>
      <c r="E71" s="68">
        <v>74.16</v>
      </c>
      <c r="G71" s="24">
        <v>74.16</v>
      </c>
      <c r="H71" s="25">
        <v>443.12236159863721</v>
      </c>
      <c r="I71" s="25">
        <f t="shared" si="5"/>
        <v>32861.949999999997</v>
      </c>
      <c r="J71" s="26" t="s">
        <v>35</v>
      </c>
    </row>
    <row r="72" spans="2:10" ht="24.6" customHeight="1" x14ac:dyDescent="0.25">
      <c r="B72" s="29" t="s">
        <v>166</v>
      </c>
      <c r="C72" s="22" t="s">
        <v>167</v>
      </c>
      <c r="D72" s="23" t="s">
        <v>42</v>
      </c>
      <c r="E72" s="68">
        <v>146.15</v>
      </c>
      <c r="G72" s="24">
        <v>146.15</v>
      </c>
      <c r="H72" s="25">
        <v>443.12236159863721</v>
      </c>
      <c r="I72" s="25">
        <f t="shared" si="5"/>
        <v>64762.33</v>
      </c>
      <c r="J72" s="26" t="s">
        <v>35</v>
      </c>
    </row>
    <row r="73" spans="2:10" ht="24.6" customHeight="1" x14ac:dyDescent="0.25">
      <c r="B73" s="29" t="s">
        <v>168</v>
      </c>
      <c r="C73" s="22" t="s">
        <v>169</v>
      </c>
      <c r="D73" s="23" t="s">
        <v>42</v>
      </c>
      <c r="E73" s="68">
        <v>327.78</v>
      </c>
      <c r="G73" s="24">
        <v>327.78</v>
      </c>
      <c r="H73" s="25">
        <v>646.69694329000083</v>
      </c>
      <c r="I73" s="25">
        <f t="shared" si="5"/>
        <v>211974.32</v>
      </c>
      <c r="J73" s="26" t="s">
        <v>35</v>
      </c>
    </row>
    <row r="74" spans="2:10" ht="24.6" customHeight="1" x14ac:dyDescent="0.25">
      <c r="B74" s="29" t="s">
        <v>170</v>
      </c>
      <c r="C74" s="22" t="s">
        <v>171</v>
      </c>
      <c r="D74" s="23" t="s">
        <v>172</v>
      </c>
      <c r="E74" s="68">
        <v>21921.59</v>
      </c>
      <c r="G74" s="24">
        <v>21921.59</v>
      </c>
      <c r="H74" s="25">
        <v>9.3998817403663892</v>
      </c>
      <c r="I74" s="25">
        <f t="shared" si="5"/>
        <v>206060.35</v>
      </c>
      <c r="J74" s="26" t="s">
        <v>35</v>
      </c>
    </row>
    <row r="75" spans="2:10" ht="24.6" customHeight="1" x14ac:dyDescent="0.25">
      <c r="B75" s="29" t="s">
        <v>173</v>
      </c>
      <c r="C75" s="22" t="s">
        <v>174</v>
      </c>
      <c r="D75" s="23" t="s">
        <v>90</v>
      </c>
      <c r="E75" s="68">
        <v>1666.48</v>
      </c>
      <c r="G75" s="24">
        <v>1666.48</v>
      </c>
      <c r="H75" s="25">
        <v>103.3986991440303</v>
      </c>
      <c r="I75" s="25">
        <f t="shared" si="5"/>
        <v>172311.86</v>
      </c>
      <c r="J75" s="26" t="s">
        <v>31</v>
      </c>
    </row>
    <row r="76" spans="2:10" ht="24.6" customHeight="1" x14ac:dyDescent="0.25">
      <c r="B76" s="29" t="s">
        <v>175</v>
      </c>
      <c r="C76" s="22" t="s">
        <v>176</v>
      </c>
      <c r="D76" s="23" t="s">
        <v>90</v>
      </c>
      <c r="E76" s="68">
        <v>50.93</v>
      </c>
      <c r="G76" s="24">
        <v>50.93</v>
      </c>
      <c r="H76" s="25">
        <v>110.60527514497785</v>
      </c>
      <c r="I76" s="25">
        <f t="shared" si="5"/>
        <v>5633.13</v>
      </c>
      <c r="J76" s="26" t="s">
        <v>31</v>
      </c>
    </row>
    <row r="77" spans="2:10" ht="24.6" customHeight="1" x14ac:dyDescent="0.25">
      <c r="B77" s="29" t="s">
        <v>177</v>
      </c>
      <c r="C77" s="22" t="s">
        <v>178</v>
      </c>
      <c r="D77" s="23" t="s">
        <v>179</v>
      </c>
      <c r="E77" s="68">
        <v>83.8</v>
      </c>
      <c r="G77" s="24">
        <v>83.8</v>
      </c>
      <c r="H77" s="25">
        <v>1664.2714428026795</v>
      </c>
      <c r="I77" s="25">
        <f t="shared" si="5"/>
        <v>139465.95000000001</v>
      </c>
      <c r="J77" s="26" t="s">
        <v>31</v>
      </c>
    </row>
    <row r="78" spans="2:10" ht="24.6" customHeight="1" x14ac:dyDescent="0.25">
      <c r="B78" s="29" t="s">
        <v>180</v>
      </c>
      <c r="C78" s="22" t="s">
        <v>181</v>
      </c>
      <c r="D78" s="23" t="s">
        <v>97</v>
      </c>
      <c r="E78" s="68">
        <v>32.700000000000003</v>
      </c>
      <c r="G78" s="24">
        <v>32.700000000000003</v>
      </c>
      <c r="H78" s="25">
        <v>2080.7906470313592</v>
      </c>
      <c r="I78" s="25">
        <f t="shared" si="5"/>
        <v>68041.850000000006</v>
      </c>
      <c r="J78" s="26" t="s">
        <v>31</v>
      </c>
    </row>
    <row r="79" spans="2:10" ht="24.6" customHeight="1" x14ac:dyDescent="0.25">
      <c r="B79" s="29" t="s">
        <v>182</v>
      </c>
      <c r="C79" s="22" t="s">
        <v>183</v>
      </c>
      <c r="D79" s="23" t="s">
        <v>179</v>
      </c>
      <c r="E79" s="68">
        <v>37.799999999999997</v>
      </c>
      <c r="G79" s="24">
        <v>37.799999999999997</v>
      </c>
      <c r="H79" s="25">
        <v>2297.2266542150974</v>
      </c>
      <c r="I79" s="25">
        <f t="shared" si="5"/>
        <v>86835.17</v>
      </c>
      <c r="J79" s="26" t="s">
        <v>31</v>
      </c>
    </row>
    <row r="80" spans="2:10" ht="24.6" customHeight="1" x14ac:dyDescent="0.25">
      <c r="B80" s="29" t="s">
        <v>184</v>
      </c>
      <c r="C80" s="30" t="s">
        <v>185</v>
      </c>
      <c r="D80" s="23" t="s">
        <v>17</v>
      </c>
      <c r="E80" s="70">
        <v>9</v>
      </c>
      <c r="G80" s="31">
        <v>9</v>
      </c>
      <c r="H80" s="28">
        <v>4822.8853551683051</v>
      </c>
      <c r="I80" s="25">
        <f t="shared" si="5"/>
        <v>43405.97</v>
      </c>
      <c r="J80" s="26" t="s">
        <v>31</v>
      </c>
    </row>
    <row r="81" spans="2:10" ht="24.6" customHeight="1" x14ac:dyDescent="0.25">
      <c r="B81" s="29" t="s">
        <v>186</v>
      </c>
      <c r="C81" s="30" t="s">
        <v>187</v>
      </c>
      <c r="D81" s="23" t="s">
        <v>17</v>
      </c>
      <c r="E81" s="70">
        <v>1</v>
      </c>
      <c r="G81" s="31">
        <v>1</v>
      </c>
      <c r="H81" s="28">
        <v>5986.8592826753884</v>
      </c>
      <c r="I81" s="25">
        <f t="shared" si="5"/>
        <v>5986.86</v>
      </c>
      <c r="J81" s="26" t="s">
        <v>31</v>
      </c>
    </row>
    <row r="82" spans="2:10" ht="24.6" customHeight="1" x14ac:dyDescent="0.25">
      <c r="B82" s="29" t="s">
        <v>188</v>
      </c>
      <c r="C82" s="30" t="s">
        <v>189</v>
      </c>
      <c r="D82" s="23" t="s">
        <v>17</v>
      </c>
      <c r="E82" s="70">
        <v>4</v>
      </c>
      <c r="G82" s="31">
        <v>4</v>
      </c>
      <c r="H82" s="28">
        <v>9790.7676162935622</v>
      </c>
      <c r="I82" s="25">
        <f t="shared" si="5"/>
        <v>39163.07</v>
      </c>
      <c r="J82" s="26" t="s">
        <v>31</v>
      </c>
    </row>
    <row r="83" spans="2:10" ht="24.6" customHeight="1" x14ac:dyDescent="0.25">
      <c r="B83" s="29" t="s">
        <v>190</v>
      </c>
      <c r="C83" s="30" t="s">
        <v>191</v>
      </c>
      <c r="D83" s="23" t="s">
        <v>17</v>
      </c>
      <c r="E83" s="70">
        <v>9</v>
      </c>
      <c r="G83" s="31">
        <v>9</v>
      </c>
      <c r="H83" s="28">
        <v>3941.0123230026611</v>
      </c>
      <c r="I83" s="25">
        <f t="shared" si="5"/>
        <v>35469.11</v>
      </c>
      <c r="J83" s="26" t="s">
        <v>31</v>
      </c>
    </row>
    <row r="84" spans="2:10" ht="24.6" customHeight="1" x14ac:dyDescent="0.25">
      <c r="B84" s="29" t="s">
        <v>192</v>
      </c>
      <c r="C84" s="30" t="s">
        <v>193</v>
      </c>
      <c r="D84" s="23" t="s">
        <v>17</v>
      </c>
      <c r="E84" s="70">
        <v>1</v>
      </c>
      <c r="G84" s="31">
        <v>1</v>
      </c>
      <c r="H84" s="28">
        <v>4868.1092306525115</v>
      </c>
      <c r="I84" s="25">
        <f t="shared" si="5"/>
        <v>4868.1099999999997</v>
      </c>
      <c r="J84" s="26" t="s">
        <v>35</v>
      </c>
    </row>
    <row r="85" spans="2:10" ht="24.6" customHeight="1" x14ac:dyDescent="0.25">
      <c r="B85" s="29" t="s">
        <v>194</v>
      </c>
      <c r="C85" s="30" t="s">
        <v>195</v>
      </c>
      <c r="D85" s="23" t="s">
        <v>97</v>
      </c>
      <c r="E85" s="70">
        <v>38</v>
      </c>
      <c r="G85" s="31">
        <v>38</v>
      </c>
      <c r="H85" s="28">
        <v>43.105171980823016</v>
      </c>
      <c r="I85" s="25">
        <f t="shared" si="5"/>
        <v>1638</v>
      </c>
      <c r="J85" s="26" t="s">
        <v>35</v>
      </c>
    </row>
    <row r="86" spans="2:10" ht="24.6" customHeight="1" x14ac:dyDescent="0.25">
      <c r="B86" s="29" t="s">
        <v>196</v>
      </c>
      <c r="C86" s="30" t="s">
        <v>197</v>
      </c>
      <c r="D86" s="23" t="s">
        <v>90</v>
      </c>
      <c r="E86" s="70">
        <v>852.52</v>
      </c>
      <c r="G86" s="31">
        <v>852.52</v>
      </c>
      <c r="H86" s="28">
        <v>49.804452776734934</v>
      </c>
      <c r="I86" s="25">
        <f t="shared" si="5"/>
        <v>42459.29</v>
      </c>
      <c r="J86" s="26" t="s">
        <v>35</v>
      </c>
    </row>
    <row r="87" spans="2:10" ht="24.6" customHeight="1" x14ac:dyDescent="0.25">
      <c r="B87" s="32" t="s">
        <v>198</v>
      </c>
      <c r="C87" s="33" t="s">
        <v>199</v>
      </c>
      <c r="D87" s="42"/>
      <c r="E87" s="71"/>
      <c r="G87" s="12"/>
      <c r="H87" s="13"/>
      <c r="I87" s="13">
        <f>+I88</f>
        <v>94034.63</v>
      </c>
      <c r="J87" s="14"/>
    </row>
    <row r="88" spans="2:10" ht="36" customHeight="1" thickBot="1" x14ac:dyDescent="0.3">
      <c r="B88" s="29" t="s">
        <v>200</v>
      </c>
      <c r="C88" s="22" t="s">
        <v>201</v>
      </c>
      <c r="D88" s="23" t="s">
        <v>34</v>
      </c>
      <c r="E88" s="68">
        <v>8</v>
      </c>
      <c r="G88" s="24">
        <v>8</v>
      </c>
      <c r="H88" s="25">
        <v>11754.328309620067</v>
      </c>
      <c r="I88" s="25">
        <f>+ROUND(G88*H88,2)</f>
        <v>94034.63</v>
      </c>
      <c r="J88" s="26" t="s">
        <v>202</v>
      </c>
    </row>
    <row r="89" spans="2:10" ht="13.5" thickBot="1" x14ac:dyDescent="0.25">
      <c r="B89" s="44"/>
      <c r="C89" s="45" t="s">
        <v>203</v>
      </c>
      <c r="D89" s="46"/>
      <c r="E89" s="73"/>
      <c r="G89" s="47"/>
      <c r="H89" s="48"/>
      <c r="I89" s="49">
        <f>+I87+I66+I57+I22+I8</f>
        <v>98088280.99000001</v>
      </c>
      <c r="J89" s="50"/>
    </row>
    <row r="90" spans="2:10" ht="194.45" customHeight="1" x14ac:dyDescent="0.2">
      <c r="B90" s="51"/>
      <c r="C90" s="52" t="s">
        <v>204</v>
      </c>
      <c r="D90" s="53"/>
      <c r="E90" s="74"/>
      <c r="G90" s="43"/>
      <c r="H90" s="54">
        <v>7.0000000000000007E-2</v>
      </c>
      <c r="I90" s="55">
        <f>H90*I89</f>
        <v>6866179.6693000011</v>
      </c>
      <c r="J90" s="56" t="s">
        <v>207</v>
      </c>
    </row>
    <row r="91" spans="2:10" ht="13.5" thickBot="1" x14ac:dyDescent="0.25">
      <c r="B91" s="57"/>
      <c r="C91" s="58" t="s">
        <v>205</v>
      </c>
      <c r="D91" s="59"/>
      <c r="E91" s="75"/>
      <c r="G91" s="43"/>
      <c r="H91" s="54">
        <v>0.08</v>
      </c>
      <c r="I91" s="55">
        <f>H91*I89</f>
        <v>7847062.4792000009</v>
      </c>
      <c r="J91" s="60"/>
    </row>
    <row r="92" spans="2:10" ht="13.5" thickBot="1" x14ac:dyDescent="0.25">
      <c r="B92" s="44"/>
      <c r="C92" s="45" t="s">
        <v>206</v>
      </c>
      <c r="D92" s="46"/>
      <c r="E92" s="73"/>
      <c r="G92" s="61"/>
      <c r="H92" s="62"/>
      <c r="I92" s="63">
        <f>+I89+I90+I91</f>
        <v>112801523.13850002</v>
      </c>
      <c r="J92" s="64"/>
    </row>
  </sheetData>
  <autoFilter ref="B7:J92" xr:uid="{297DDCDE-0066-49AF-A7D7-35666292A50F}"/>
  <mergeCells count="7">
    <mergeCell ref="G6:J6"/>
    <mergeCell ref="B2:E2"/>
    <mergeCell ref="B3:E3"/>
    <mergeCell ref="B6:B7"/>
    <mergeCell ref="C6:C7"/>
    <mergeCell ref="D6:D7"/>
    <mergeCell ref="E6:E7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INMAC</vt:lpstr>
      <vt:lpstr>INMAC!Área_de_impresión</vt:lpstr>
      <vt:lpstr>INMAC!Títulos_a_imprimir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2022-10-29T04:35:10Z</dcterms:created>
  <dcterms:modified xsi:type="dcterms:W3CDTF">2022-10-29T04:59:58Z</dcterms:modified>
</cp:coreProperties>
</file>