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studios\00 Obras en Curso\10_2022\PER2229_CONFLUENCIA_CASMA\08 Estudio Economico\08.1 Procura\08.1.2 Cotizaciones\Electricas\"/>
    </mc:Choice>
  </mc:AlternateContent>
  <xr:revisionPtr revIDLastSave="0" documentId="8_{CFF11B45-3F45-4494-9C2B-4CAA326BA131}" xr6:coauthVersionLast="36" xr6:coauthVersionMax="36" xr10:uidLastSave="{00000000-0000-0000-0000-000000000000}"/>
  <bookViews>
    <workbookView xWindow="0" yWindow="0" windowWidth="28770" windowHeight="5520" xr2:uid="{2E5990CF-9BF3-48AC-A140-76D08BE3FE74}"/>
  </bookViews>
  <sheets>
    <sheet name="Hoja1" sheetId="1" r:id="rId1"/>
  </sheets>
  <definedNames>
    <definedName name="_xlnm.Print_Area" localSheetId="0">Hoja1!$B$2:$Q$37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24" i="1"/>
  <c r="K22" i="1" l="1"/>
  <c r="J24" i="1"/>
  <c r="N23" i="1" s="1"/>
  <c r="Q23" i="1" s="1"/>
  <c r="J20" i="1"/>
  <c r="N18" i="1" s="1"/>
  <c r="Q18" i="1" s="1"/>
  <c r="J14" i="1"/>
  <c r="N13" i="1" s="1"/>
  <c r="Q13" i="1" s="1"/>
  <c r="J10" i="1"/>
  <c r="K8" i="1"/>
  <c r="N9" i="1" l="1"/>
  <c r="Q9" i="1" s="1"/>
  <c r="I10" i="1"/>
  <c r="M9" i="1" s="1"/>
  <c r="P9" i="1" s="1"/>
  <c r="I14" i="1" l="1"/>
  <c r="M13" i="1" s="1"/>
  <c r="P13" i="1" s="1"/>
  <c r="I20" i="1"/>
  <c r="M18" i="1" s="1"/>
  <c r="P18" i="1" s="1"/>
  <c r="I24" i="1"/>
  <c r="M23" i="1" s="1"/>
  <c r="P23" i="1" s="1"/>
</calcChain>
</file>

<file path=xl/sharedStrings.xml><?xml version="1.0" encoding="utf-8"?>
<sst xmlns="http://schemas.openxmlformats.org/spreadsheetml/2006/main" count="63" uniqueCount="40">
  <si>
    <t>1301.A</t>
  </si>
  <si>
    <t>Poste C.A.C. 7.00/100/120/225 Pastoral SAE 1010 - ASTM A123</t>
  </si>
  <si>
    <t>- 2 PS/1.5/2.5/1.5"Ø</t>
  </si>
  <si>
    <t>Luminaria LED Hermeticas, IP66, Carcasa de AL</t>
  </si>
  <si>
    <t>- 2 Luminarias: 70 W, 3000°K, 8800 lm.</t>
  </si>
  <si>
    <t>1301.B</t>
  </si>
  <si>
    <t>- 1 PS/1.5/2.5/1.5"Ø</t>
  </si>
  <si>
    <t>- 1 PS/3.2/3.4/1.5"Ø</t>
  </si>
  <si>
    <t>Luminaria LED Hermeticas, IP66, Carcasa de AL 2 Luminarias: 70 W, 3000°K, 8800 lm.</t>
  </si>
  <si>
    <t>1301.C</t>
  </si>
  <si>
    <t>- 1 PS/1.9/1.7/1.5"Ø</t>
  </si>
  <si>
    <t>- 1 Luminarias: 70 W, 3000°K, 8800 lm.</t>
  </si>
  <si>
    <t>- 1 Luminarias: 50 W, 3000°K, 6250 lm.</t>
  </si>
  <si>
    <t>1301.D</t>
  </si>
  <si>
    <t>- 3 PS/1.5/2.5/1.5"Ø</t>
  </si>
  <si>
    <t>- 3 Luminarias: 70 W, 3000°K, 8800 lm.F185</t>
  </si>
  <si>
    <t>ARAGCU PERU SAC</t>
  </si>
  <si>
    <t>P.U DÓLAR</t>
  </si>
  <si>
    <t>PASTORAL F°G° PS/1.5/2.5/1.5"Ø ARAGCU AP</t>
  </si>
  <si>
    <t>PASTORAL F°G° PS/1.9/1.7/1.5"Ø ARAGCU AP</t>
  </si>
  <si>
    <t>PASTORAL F°G° PS/3.2/3.4/1.5"Ø ARAGCU AP</t>
  </si>
  <si>
    <t>LUMINICOS SAC</t>
  </si>
  <si>
    <t>LUMINARIA DE ALUMBRADO PUBLICO LED BRP391 LED60/NW50W IP66 
EQ.100W 911401815998 PHILIPS</t>
  </si>
  <si>
    <t>LUMINARIA DE ALUMBRADO PUBLICO LED BRP491 LED142/NW100W IP66
EQ.200W 911401673306 PHILIPS</t>
  </si>
  <si>
    <t>EMPRESA</t>
  </si>
  <si>
    <t>DESCRIPCION DEL PRODUCTO</t>
  </si>
  <si>
    <t>Autobahn LED Roadway 10,056 lumens nominal Multi-volt
120V - 277V Roadway Type III 3000K No Photocontrol Receptacle</t>
  </si>
  <si>
    <t>Autobahn LED Roadway 6,943 lumens nominal Multi-volt
120-277V Roadway Type III 3000K CCT, 70 CRI Min No Photocontrol Receptacle</t>
  </si>
  <si>
    <t>ELECTROPOSTES S.A.C</t>
  </si>
  <si>
    <t>MATERIALES</t>
  </si>
  <si>
    <t>(*)</t>
  </si>
  <si>
    <t>(*) Se incluye el costo del pastoral de ARAGCU PERU SAC</t>
  </si>
  <si>
    <t>T.C = 1US$ =S/3.61 soles</t>
  </si>
  <si>
    <t>LUMINICOS SAC (*)</t>
  </si>
  <si>
    <t>SUMINISTRO (LUMINARIA + PASTORAL)</t>
  </si>
  <si>
    <t>SUMINISTRO (LUMINARIA + PASTORAL+poste)</t>
  </si>
  <si>
    <t>SUMINISTRO (LUMINARIA + PASTORAL+poste), INC. PREARMADO + TRANSPORTE A OBRA</t>
  </si>
  <si>
    <t>ITEM</t>
  </si>
  <si>
    <t>DEFENSAS RIBEREÑAS DE LOS RIOS CASMA Y HUARMEY - PAQUETE 4 - SECTOR 2 - CONFLUENCIA</t>
  </si>
  <si>
    <t>CUADRO COMPARATIVO DE PRECIOS DE POSTES, LUMINARIAS Y PASTORALES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</si>
</sst>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[$S/-280A]\ #,##0.00"/>
  </numFmts>
  <fonts count="8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2"/>
      <color theme="1"/>
      <name val="Arial Narrow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" fontId="0" fillId="0" borderId="0" xfId="0" applyNumberFormat="1"/>
    <xf numFmtId="0" fontId="0" fillId="3" borderId="0" xfId="0" applyFill="1"/>
    <xf numFmtId="0" fontId="0" fillId="3" borderId="0" xfId="0" applyFill="1" applyAlignment="1">
      <alignment wrapText="1"/>
    </xf>
    <xf numFmtId="4" fontId="0" fillId="3" borderId="0" xfId="0" applyNumberFormat="1" applyFill="1"/>
    <xf numFmtId="0" fontId="0" fillId="4" borderId="0" xfId="0" applyFill="1"/>
    <xf numFmtId="4" fontId="0" fillId="4" borderId="0" xfId="0" applyNumberFormat="1" applyFill="1"/>
    <xf numFmtId="0" fontId="2" fillId="0" borderId="0" xfId="0" applyFont="1" applyFill="1" applyBorder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65" fontId="4" fillId="4" borderId="8" xfId="0" applyNumberFormat="1" applyFont="1" applyFill="1" applyBorder="1"/>
    <xf numFmtId="165" fontId="4" fillId="4" borderId="0" xfId="0" applyNumberFormat="1" applyFont="1" applyFill="1" applyBorder="1"/>
    <xf numFmtId="0" fontId="7" fillId="0" borderId="0" xfId="0" applyFont="1"/>
    <xf numFmtId="164" fontId="4" fillId="3" borderId="1" xfId="0" applyNumberFormat="1" applyFont="1" applyFill="1" applyBorder="1"/>
    <xf numFmtId="164" fontId="4" fillId="4" borderId="1" xfId="0" applyNumberFormat="1" applyFont="1" applyFill="1" applyBorder="1"/>
    <xf numFmtId="164" fontId="4" fillId="3" borderId="2" xfId="0" applyNumberFormat="1" applyFont="1" applyFill="1" applyBorder="1"/>
    <xf numFmtId="164" fontId="4" fillId="4" borderId="2" xfId="0" applyNumberFormat="1" applyFont="1" applyFill="1" applyBorder="1"/>
    <xf numFmtId="165" fontId="4" fillId="4" borderId="2" xfId="0" applyNumberFormat="1" applyFont="1" applyFill="1" applyBorder="1"/>
    <xf numFmtId="164" fontId="4" fillId="3" borderId="3" xfId="0" applyNumberFormat="1" applyFont="1" applyFill="1" applyBorder="1"/>
    <xf numFmtId="164" fontId="4" fillId="4" borderId="3" xfId="0" applyNumberFormat="1" applyFont="1" applyFill="1" applyBorder="1"/>
    <xf numFmtId="164" fontId="4" fillId="4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horizontal="center"/>
    </xf>
    <xf numFmtId="164" fontId="4" fillId="4" borderId="2" xfId="0" applyNumberFormat="1" applyFont="1" applyFill="1" applyBorder="1" applyAlignment="1">
      <alignment horizontal="center"/>
    </xf>
    <xf numFmtId="165" fontId="4" fillId="3" borderId="10" xfId="0" applyNumberFormat="1" applyFont="1" applyFill="1" applyBorder="1"/>
    <xf numFmtId="165" fontId="4" fillId="2" borderId="5" xfId="0" applyNumberFormat="1" applyFont="1" applyFill="1" applyBorder="1"/>
    <xf numFmtId="165" fontId="4" fillId="3" borderId="7" xfId="0" applyNumberFormat="1" applyFont="1" applyFill="1" applyBorder="1"/>
    <xf numFmtId="165" fontId="4" fillId="2" borderId="6" xfId="0" applyNumberFormat="1" applyFont="1" applyFill="1" applyBorder="1"/>
    <xf numFmtId="165" fontId="4" fillId="3" borderId="2" xfId="0" applyNumberFormat="1" applyFont="1" applyFill="1" applyBorder="1"/>
    <xf numFmtId="165" fontId="4" fillId="3" borderId="3" xfId="0" applyNumberFormat="1" applyFont="1" applyFill="1" applyBorder="1"/>
    <xf numFmtId="165" fontId="4" fillId="4" borderId="3" xfId="0" applyNumberFormat="1" applyFont="1" applyFill="1" applyBorder="1"/>
    <xf numFmtId="0" fontId="0" fillId="0" borderId="11" xfId="0" applyBorder="1"/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6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3" borderId="11" xfId="0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B8A5-D496-4B70-BB5E-9C03D243D53C}">
  <sheetPr>
    <pageSetUpPr fitToPage="1"/>
  </sheetPr>
  <dimension ref="B2:Q37"/>
  <sheetViews>
    <sheetView tabSelected="1" workbookViewId="0">
      <selection activeCell="C5" sqref="C5"/>
    </sheetView>
  </sheetViews>
  <sheetFormatPr baseColWidth="10" defaultRowHeight="15" x14ac:dyDescent="0.25"/>
  <cols>
    <col min="2" max="2" width="6" bestFit="1" customWidth="1"/>
    <col min="3" max="3" width="35.7109375" customWidth="1"/>
    <col min="4" max="4" width="76.85546875" customWidth="1"/>
    <col min="5" max="5" width="17.5703125" bestFit="1" customWidth="1"/>
    <col min="6" max="6" width="15" bestFit="1" customWidth="1"/>
    <col min="7" max="7" width="18.42578125" customWidth="1"/>
    <col min="8" max="8" width="5.7109375" customWidth="1"/>
    <col min="9" max="9" width="17.5703125" bestFit="1" customWidth="1"/>
    <col min="10" max="10" width="15" bestFit="1" customWidth="1"/>
    <col min="11" max="11" width="17.7109375" customWidth="1"/>
    <col min="12" max="12" width="3.85546875" customWidth="1"/>
    <col min="13" max="14" width="14.140625" bestFit="1" customWidth="1"/>
    <col min="15" max="15" width="2.85546875" customWidth="1"/>
    <col min="16" max="16" width="16.7109375" customWidth="1"/>
    <col min="17" max="17" width="15.42578125" customWidth="1"/>
    <col min="18" max="18" width="3.7109375" customWidth="1"/>
  </cols>
  <sheetData>
    <row r="2" spans="2:17" ht="18.75" x14ac:dyDescent="0.3">
      <c r="C2" s="21" t="s">
        <v>38</v>
      </c>
    </row>
    <row r="3" spans="2:17" ht="18.75" x14ac:dyDescent="0.3">
      <c r="C3" s="21"/>
    </row>
    <row r="4" spans="2:17" ht="19.5" thickBot="1" x14ac:dyDescent="0.35">
      <c r="C4" s="21" t="s">
        <v>39</v>
      </c>
    </row>
    <row r="5" spans="2:17" ht="62.25" customHeight="1" thickBot="1" x14ac:dyDescent="0.3">
      <c r="I5" s="44" t="s">
        <v>34</v>
      </c>
      <c r="J5" s="45"/>
      <c r="K5" s="46"/>
      <c r="M5" s="47" t="s">
        <v>35</v>
      </c>
      <c r="N5" s="48"/>
      <c r="P5" s="47" t="s">
        <v>36</v>
      </c>
      <c r="Q5" s="48"/>
    </row>
    <row r="6" spans="2:17" ht="33" thickBot="1" x14ac:dyDescent="0.35">
      <c r="B6" s="40" t="s">
        <v>37</v>
      </c>
      <c r="C6" s="42" t="s">
        <v>29</v>
      </c>
      <c r="D6" s="41"/>
      <c r="E6" s="55" t="s">
        <v>16</v>
      </c>
      <c r="F6" s="56" t="s">
        <v>21</v>
      </c>
      <c r="G6" s="56" t="s">
        <v>28</v>
      </c>
      <c r="H6" s="12"/>
      <c r="I6" s="52" t="s">
        <v>16</v>
      </c>
      <c r="J6" s="53" t="s">
        <v>33</v>
      </c>
      <c r="K6" s="54" t="s">
        <v>28</v>
      </c>
      <c r="L6" s="12"/>
      <c r="M6" s="49" t="s">
        <v>16</v>
      </c>
      <c r="N6" s="50" t="s">
        <v>21</v>
      </c>
      <c r="O6" s="51"/>
      <c r="P6" s="49" t="s">
        <v>16</v>
      </c>
      <c r="Q6" s="50" t="s">
        <v>21</v>
      </c>
    </row>
    <row r="7" spans="2:17" ht="18.75" x14ac:dyDescent="0.3">
      <c r="B7" s="9" t="s">
        <v>0</v>
      </c>
      <c r="C7" s="13" t="s">
        <v>1</v>
      </c>
      <c r="D7" s="14" t="s">
        <v>2</v>
      </c>
      <c r="E7" s="22">
        <v>69.604399999999998</v>
      </c>
      <c r="F7" s="29" t="s">
        <v>30</v>
      </c>
      <c r="G7" s="23"/>
      <c r="H7" s="12"/>
      <c r="I7" s="33"/>
      <c r="J7" s="20"/>
      <c r="K7" s="34"/>
      <c r="L7" s="12"/>
      <c r="M7" s="37"/>
      <c r="N7" s="26"/>
      <c r="P7" s="37"/>
      <c r="Q7" s="26"/>
    </row>
    <row r="8" spans="2:17" ht="18.75" x14ac:dyDescent="0.3">
      <c r="B8" s="10"/>
      <c r="C8" s="15"/>
      <c r="D8" s="16" t="s">
        <v>1</v>
      </c>
      <c r="E8" s="24"/>
      <c r="F8" s="25"/>
      <c r="G8" s="26">
        <v>335</v>
      </c>
      <c r="H8" s="12"/>
      <c r="I8" s="33"/>
      <c r="J8" s="20"/>
      <c r="K8" s="34">
        <f>+G8</f>
        <v>335</v>
      </c>
      <c r="L8" s="12"/>
      <c r="M8" s="37"/>
      <c r="N8" s="26"/>
      <c r="P8" s="37"/>
      <c r="Q8" s="26"/>
    </row>
    <row r="9" spans="2:17" ht="18.75" x14ac:dyDescent="0.3">
      <c r="B9" s="10"/>
      <c r="C9" s="15"/>
      <c r="D9" s="16" t="s">
        <v>3</v>
      </c>
      <c r="E9" s="24"/>
      <c r="F9" s="25"/>
      <c r="G9" s="25"/>
      <c r="H9" s="12"/>
      <c r="I9" s="33"/>
      <c r="J9" s="20"/>
      <c r="K9" s="34"/>
      <c r="L9" s="12"/>
      <c r="M9" s="37">
        <f>+$K8+$I$10</f>
        <v>3050.7394640000002</v>
      </c>
      <c r="N9" s="26">
        <f>+$K8+$J$10</f>
        <v>3055.945084</v>
      </c>
      <c r="P9" s="37">
        <f>+M9*1.2</f>
        <v>3660.8873568000004</v>
      </c>
      <c r="Q9" s="26">
        <f>+N9*1.2</f>
        <v>3667.1341007999999</v>
      </c>
    </row>
    <row r="10" spans="2:17" ht="19.5" thickBot="1" x14ac:dyDescent="0.35">
      <c r="B10" s="11"/>
      <c r="C10" s="17"/>
      <c r="D10" s="18" t="s">
        <v>4</v>
      </c>
      <c r="E10" s="27">
        <f>+G31*2</f>
        <v>682.678</v>
      </c>
      <c r="F10" s="28">
        <v>684.12</v>
      </c>
      <c r="G10" s="28"/>
      <c r="H10" s="12"/>
      <c r="I10" s="35">
        <f>SUM(E7:E10)*3.61</f>
        <v>2715.7394640000002</v>
      </c>
      <c r="J10" s="19">
        <f>SUM(F7:F10+E7)*3.61</f>
        <v>2720.945084</v>
      </c>
      <c r="K10" s="36"/>
      <c r="L10" s="12"/>
      <c r="M10" s="38"/>
      <c r="N10" s="39"/>
      <c r="P10" s="38"/>
      <c r="Q10" s="39"/>
    </row>
    <row r="11" spans="2:17" ht="18.75" x14ac:dyDescent="0.3">
      <c r="B11" s="9" t="s">
        <v>5</v>
      </c>
      <c r="C11" s="13" t="s">
        <v>1</v>
      </c>
      <c r="D11" s="16" t="s">
        <v>6</v>
      </c>
      <c r="E11" s="22">
        <v>34.802199999999999</v>
      </c>
      <c r="F11" s="29" t="s">
        <v>30</v>
      </c>
      <c r="G11" s="23"/>
      <c r="H11" s="12"/>
      <c r="I11" s="33"/>
      <c r="J11" s="20"/>
      <c r="K11" s="34"/>
      <c r="L11" s="12"/>
      <c r="M11" s="37"/>
      <c r="N11" s="26"/>
      <c r="P11" s="37"/>
      <c r="Q11" s="26"/>
    </row>
    <row r="12" spans="2:17" ht="18.75" x14ac:dyDescent="0.3">
      <c r="B12" s="10"/>
      <c r="C12" s="15"/>
      <c r="D12" s="16" t="s">
        <v>1</v>
      </c>
      <c r="E12" s="24"/>
      <c r="F12" s="25"/>
      <c r="G12" s="26">
        <v>335</v>
      </c>
      <c r="H12" s="12"/>
      <c r="I12" s="33"/>
      <c r="J12" s="20"/>
      <c r="K12" s="34">
        <v>335</v>
      </c>
      <c r="L12" s="12"/>
      <c r="M12" s="37"/>
      <c r="N12" s="26"/>
      <c r="P12" s="37"/>
      <c r="Q12" s="26"/>
    </row>
    <row r="13" spans="2:17" ht="18.75" x14ac:dyDescent="0.3">
      <c r="B13" s="10"/>
      <c r="C13" s="15"/>
      <c r="D13" s="16" t="s">
        <v>7</v>
      </c>
      <c r="E13" s="24">
        <v>88.192099999999996</v>
      </c>
      <c r="F13" s="32" t="s">
        <v>30</v>
      </c>
      <c r="G13" s="25"/>
      <c r="H13" s="12"/>
      <c r="I13" s="33"/>
      <c r="J13" s="20"/>
      <c r="K13" s="34"/>
      <c r="L13" s="12"/>
      <c r="M13" s="37">
        <f>+K12+I14</f>
        <v>3243.4770029999995</v>
      </c>
      <c r="N13" s="26">
        <f>+K12+J14</f>
        <v>3248.6826229999997</v>
      </c>
      <c r="P13" s="37">
        <f>+M13*1.2</f>
        <v>3892.1724035999991</v>
      </c>
      <c r="Q13" s="26">
        <f>+N13*1.2</f>
        <v>3898.4191475999996</v>
      </c>
    </row>
    <row r="14" spans="2:17" ht="38.25" thickBot="1" x14ac:dyDescent="0.35">
      <c r="B14" s="11"/>
      <c r="C14" s="17"/>
      <c r="D14" s="43" t="s">
        <v>8</v>
      </c>
      <c r="E14" s="27">
        <v>682.678</v>
      </c>
      <c r="F14" s="31">
        <v>684.12</v>
      </c>
      <c r="G14" s="28"/>
      <c r="H14" s="12"/>
      <c r="I14" s="35">
        <f>SUM(E11:E14)*3.61</f>
        <v>2908.4770029999995</v>
      </c>
      <c r="J14" s="19">
        <f>SUM(F11:F14+E11+E13)*3.61</f>
        <v>2913.6826229999997</v>
      </c>
      <c r="K14" s="36"/>
      <c r="L14" s="12"/>
      <c r="M14" s="38"/>
      <c r="N14" s="39"/>
      <c r="P14" s="38"/>
      <c r="Q14" s="39"/>
    </row>
    <row r="15" spans="2:17" ht="18.75" x14ac:dyDescent="0.3">
      <c r="B15" s="9" t="s">
        <v>9</v>
      </c>
      <c r="C15" s="13" t="s">
        <v>1</v>
      </c>
      <c r="D15" s="16" t="s">
        <v>6</v>
      </c>
      <c r="E15" s="22">
        <v>34.802199999999999</v>
      </c>
      <c r="F15" s="29" t="s">
        <v>30</v>
      </c>
      <c r="G15" s="23"/>
      <c r="H15" s="12"/>
      <c r="I15" s="33"/>
      <c r="J15" s="20"/>
      <c r="K15" s="34"/>
      <c r="L15" s="12"/>
      <c r="M15" s="37"/>
      <c r="N15" s="26"/>
      <c r="P15" s="37"/>
      <c r="Q15" s="26"/>
    </row>
    <row r="16" spans="2:17" ht="18.75" x14ac:dyDescent="0.3">
      <c r="B16" s="10"/>
      <c r="C16" s="15"/>
      <c r="D16" s="16" t="s">
        <v>10</v>
      </c>
      <c r="E16" s="24">
        <v>36.977400000000003</v>
      </c>
      <c r="F16" s="32" t="s">
        <v>30</v>
      </c>
      <c r="G16" s="25"/>
      <c r="H16" s="12"/>
      <c r="I16" s="33"/>
      <c r="J16" s="20"/>
      <c r="K16" s="34"/>
      <c r="L16" s="12"/>
      <c r="M16" s="37"/>
      <c r="N16" s="26"/>
      <c r="P16" s="37"/>
      <c r="Q16" s="26"/>
    </row>
    <row r="17" spans="2:17" ht="18.75" x14ac:dyDescent="0.3">
      <c r="B17" s="10"/>
      <c r="C17" s="15"/>
      <c r="D17" s="16" t="s">
        <v>1</v>
      </c>
      <c r="E17" s="24"/>
      <c r="F17" s="25"/>
      <c r="G17" s="26">
        <v>335</v>
      </c>
      <c r="H17" s="12"/>
      <c r="I17" s="33"/>
      <c r="J17" s="20"/>
      <c r="K17" s="34">
        <v>335</v>
      </c>
      <c r="L17" s="12"/>
      <c r="M17" s="37"/>
      <c r="N17" s="26"/>
      <c r="P17" s="37"/>
      <c r="Q17" s="26"/>
    </row>
    <row r="18" spans="2:17" ht="18.75" x14ac:dyDescent="0.3">
      <c r="B18" s="10"/>
      <c r="C18" s="15"/>
      <c r="D18" s="16" t="s">
        <v>3</v>
      </c>
      <c r="E18" s="24"/>
      <c r="F18" s="25"/>
      <c r="G18" s="25"/>
      <c r="H18" s="12"/>
      <c r="I18" s="33"/>
      <c r="J18" s="20"/>
      <c r="K18" s="34"/>
      <c r="L18" s="12"/>
      <c r="M18" s="37">
        <f>+I20+K17</f>
        <v>2771.4200459999997</v>
      </c>
      <c r="N18" s="26">
        <f>+J20+K17</f>
        <v>2973.4392559999997</v>
      </c>
      <c r="P18" s="37">
        <f>+M18*1.2</f>
        <v>3325.7040551999994</v>
      </c>
      <c r="Q18" s="26">
        <f>+N18*1.2</f>
        <v>3568.1271071999995</v>
      </c>
    </row>
    <row r="19" spans="2:17" ht="18.75" x14ac:dyDescent="0.3">
      <c r="B19" s="10"/>
      <c r="C19" s="15"/>
      <c r="D19" s="16" t="s">
        <v>11</v>
      </c>
      <c r="E19" s="24">
        <v>341.339</v>
      </c>
      <c r="F19" s="25">
        <v>342.06</v>
      </c>
      <c r="G19" s="25"/>
      <c r="H19" s="12"/>
      <c r="I19" s="33"/>
      <c r="J19" s="20"/>
      <c r="K19" s="34"/>
      <c r="L19" s="12"/>
      <c r="M19" s="37"/>
      <c r="N19" s="26"/>
      <c r="P19" s="37"/>
      <c r="Q19" s="26"/>
    </row>
    <row r="20" spans="2:17" ht="19.5" thickBot="1" x14ac:dyDescent="0.35">
      <c r="B20" s="11"/>
      <c r="C20" s="17"/>
      <c r="D20" s="18" t="s">
        <v>12</v>
      </c>
      <c r="E20" s="27">
        <v>261.79000000000002</v>
      </c>
      <c r="F20" s="28">
        <v>317.02999999999997</v>
      </c>
      <c r="G20" s="28"/>
      <c r="H20" s="12"/>
      <c r="I20" s="35">
        <f>SUM(E15:E20)*3.61</f>
        <v>2436.4200459999997</v>
      </c>
      <c r="J20" s="19">
        <f>+(F19+F20+E15+E16)*3.61</f>
        <v>2638.4392559999997</v>
      </c>
      <c r="K20" s="36"/>
      <c r="L20" s="12"/>
      <c r="M20" s="38"/>
      <c r="N20" s="39"/>
      <c r="P20" s="38"/>
      <c r="Q20" s="39"/>
    </row>
    <row r="21" spans="2:17" ht="18.75" x14ac:dyDescent="0.3">
      <c r="B21" s="9" t="s">
        <v>13</v>
      </c>
      <c r="C21" s="13" t="s">
        <v>1</v>
      </c>
      <c r="D21" s="16" t="s">
        <v>14</v>
      </c>
      <c r="E21" s="22">
        <v>104.4066</v>
      </c>
      <c r="F21" s="29" t="s">
        <v>30</v>
      </c>
      <c r="G21" s="23"/>
      <c r="H21" s="12"/>
      <c r="I21" s="33"/>
      <c r="J21" s="20"/>
      <c r="K21" s="34"/>
      <c r="L21" s="12"/>
      <c r="M21" s="37"/>
      <c r="N21" s="26"/>
      <c r="P21" s="37"/>
      <c r="Q21" s="26"/>
    </row>
    <row r="22" spans="2:17" ht="18.75" x14ac:dyDescent="0.3">
      <c r="B22" s="10"/>
      <c r="C22" s="15"/>
      <c r="D22" s="16" t="s">
        <v>1</v>
      </c>
      <c r="E22" s="24"/>
      <c r="F22" s="25"/>
      <c r="G22" s="26">
        <v>335</v>
      </c>
      <c r="H22" s="12"/>
      <c r="I22" s="33"/>
      <c r="J22" s="20"/>
      <c r="K22" s="34">
        <f>+G22</f>
        <v>335</v>
      </c>
      <c r="L22" s="12"/>
      <c r="M22" s="37"/>
      <c r="N22" s="26"/>
      <c r="P22" s="37"/>
      <c r="Q22" s="26"/>
    </row>
    <row r="23" spans="2:17" ht="18.75" x14ac:dyDescent="0.3">
      <c r="B23" s="10"/>
      <c r="C23" s="15"/>
      <c r="D23" s="16" t="s">
        <v>3</v>
      </c>
      <c r="E23" s="24"/>
      <c r="F23" s="25"/>
      <c r="G23" s="25"/>
      <c r="H23" s="12"/>
      <c r="I23" s="33"/>
      <c r="J23" s="20"/>
      <c r="K23" s="34"/>
      <c r="L23" s="12"/>
      <c r="M23" s="37">
        <f>+K22+I24</f>
        <v>4408.6091960000003</v>
      </c>
      <c r="N23" s="26">
        <f>+K22+J24</f>
        <v>4416.4176260000004</v>
      </c>
      <c r="P23" s="37">
        <f>+M23*1.2</f>
        <v>5290.3310351999999</v>
      </c>
      <c r="Q23" s="26">
        <f>+N23*1.2</f>
        <v>5299.7011511999999</v>
      </c>
    </row>
    <row r="24" spans="2:17" ht="19.5" thickBot="1" x14ac:dyDescent="0.35">
      <c r="B24" s="11"/>
      <c r="C24" s="17"/>
      <c r="D24" s="18" t="s">
        <v>15</v>
      </c>
      <c r="E24" s="27">
        <f>+G31*3</f>
        <v>1024.0170000000001</v>
      </c>
      <c r="F24" s="28">
        <v>1026.18</v>
      </c>
      <c r="G24" s="28"/>
      <c r="H24" s="12"/>
      <c r="I24" s="35">
        <f>SUM(E21:E24)*3.61</f>
        <v>4073.6091960000003</v>
      </c>
      <c r="J24" s="19">
        <f>+(F24+E21)*3.61</f>
        <v>4081.4176260000004</v>
      </c>
      <c r="K24" s="36"/>
      <c r="L24" s="12"/>
      <c r="M24" s="38"/>
      <c r="N24" s="39"/>
      <c r="P24" s="38"/>
      <c r="Q24" s="39"/>
    </row>
    <row r="26" spans="2:17" ht="18.75" x14ac:dyDescent="0.25">
      <c r="C26" s="30" t="s">
        <v>31</v>
      </c>
    </row>
    <row r="27" spans="2:17" ht="18.75" x14ac:dyDescent="0.25">
      <c r="C27" s="30" t="s">
        <v>32</v>
      </c>
    </row>
    <row r="29" spans="2:17" x14ac:dyDescent="0.25">
      <c r="C29" t="s">
        <v>24</v>
      </c>
      <c r="D29" s="7" t="s">
        <v>25</v>
      </c>
      <c r="G29" t="s">
        <v>17</v>
      </c>
    </row>
    <row r="30" spans="2:17" ht="30" x14ac:dyDescent="0.25">
      <c r="C30" s="2" t="s">
        <v>16</v>
      </c>
      <c r="D30" s="3" t="s">
        <v>22</v>
      </c>
      <c r="F30" s="2"/>
      <c r="G30" s="4">
        <v>261.79410000000001</v>
      </c>
    </row>
    <row r="31" spans="2:17" ht="30" x14ac:dyDescent="0.25">
      <c r="C31" s="2"/>
      <c r="D31" s="3" t="s">
        <v>23</v>
      </c>
      <c r="F31" s="2"/>
      <c r="G31" s="4">
        <v>341.339</v>
      </c>
    </row>
    <row r="32" spans="2:17" x14ac:dyDescent="0.25">
      <c r="C32" s="2"/>
      <c r="D32" s="2" t="s">
        <v>18</v>
      </c>
      <c r="F32" s="2"/>
      <c r="G32" s="4">
        <v>34.802199999999999</v>
      </c>
    </row>
    <row r="33" spans="3:7" x14ac:dyDescent="0.25">
      <c r="C33" s="2"/>
      <c r="D33" s="2" t="s">
        <v>19</v>
      </c>
      <c r="F33" s="2"/>
      <c r="G33" s="4">
        <v>36.977400000000003</v>
      </c>
    </row>
    <row r="34" spans="3:7" x14ac:dyDescent="0.25">
      <c r="C34" s="2"/>
      <c r="D34" s="2" t="s">
        <v>20</v>
      </c>
      <c r="F34" s="2"/>
      <c r="G34" s="4">
        <v>88.192099999999996</v>
      </c>
    </row>
    <row r="35" spans="3:7" x14ac:dyDescent="0.25">
      <c r="G35" s="1"/>
    </row>
    <row r="36" spans="3:7" ht="30" x14ac:dyDescent="0.25">
      <c r="C36" s="5" t="s">
        <v>21</v>
      </c>
      <c r="D36" s="8" t="s">
        <v>26</v>
      </c>
      <c r="F36" s="5"/>
      <c r="G36" s="6">
        <v>342.06</v>
      </c>
    </row>
    <row r="37" spans="3:7" ht="30" x14ac:dyDescent="0.25">
      <c r="C37" s="5"/>
      <c r="D37" s="8" t="s">
        <v>27</v>
      </c>
      <c r="F37" s="5"/>
      <c r="G37" s="6">
        <v>317.02999999999997</v>
      </c>
    </row>
  </sheetData>
  <mergeCells count="12">
    <mergeCell ref="M5:N5"/>
    <mergeCell ref="P5:Q5"/>
    <mergeCell ref="C6:D6"/>
    <mergeCell ref="B7:B10"/>
    <mergeCell ref="C7:C10"/>
    <mergeCell ref="I5:K5"/>
    <mergeCell ref="B21:B24"/>
    <mergeCell ref="C21:C24"/>
    <mergeCell ref="B15:B20"/>
    <mergeCell ref="C15:C20"/>
    <mergeCell ref="B11:B14"/>
    <mergeCell ref="C11:C1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Bueno Villacorta</dc:creator>
  <cp:lastModifiedBy>Gladys Nancy Quiulla Tito</cp:lastModifiedBy>
  <cp:lastPrinted>2023-07-25T00:56:02Z</cp:lastPrinted>
  <dcterms:created xsi:type="dcterms:W3CDTF">2023-07-24T19:39:22Z</dcterms:created>
  <dcterms:modified xsi:type="dcterms:W3CDTF">2023-07-25T00:58:20Z</dcterms:modified>
</cp:coreProperties>
</file>