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5447719B-2A64-4DF9-82AC-EB1CC5717B11}" xr6:coauthVersionLast="36" xr6:coauthVersionMax="36" xr10:uidLastSave="{00000000-0000-0000-0000-000000000000}"/>
  <bookViews>
    <workbookView xWindow="0" yWindow="0" windowWidth="23040" windowHeight="8364" xr2:uid="{C321D1AE-1086-4F5E-AE4B-5351A18C1B32}"/>
  </bookViews>
  <sheets>
    <sheet name="Casma" sheetId="2" r:id="rId1"/>
  </sheets>
  <externalReferences>
    <externalReference r:id="rId2"/>
    <externalReference r:id="rId3"/>
    <externalReference r:id="rId4"/>
    <externalReference r:id="rId5"/>
  </externalReferences>
  <definedNames>
    <definedName name="__1__123Graph_ASEPTA_1" hidden="1">#REF!</definedName>
    <definedName name="__123Graph_A" hidden="1">#REF!</definedName>
    <definedName name="__123Graph_ACURRENT" hidden="1">[1]FitOutConfCentre!#REF!</definedName>
    <definedName name="__123Graph_D" hidden="1">#REF!</definedName>
    <definedName name="__123Graph_E" hidden="1">#REF!</definedName>
    <definedName name="__123Graph_X" hidden="1">#REF!</definedName>
    <definedName name="__2__123Graph_DSEPTA_1" hidden="1">#REF!</definedName>
    <definedName name="__3__123Graph_ESEPTA_1" hidden="1">#REF!</definedName>
    <definedName name="__4__123Graph_XSEPTA_1" hidden="1">#REF!</definedName>
    <definedName name="_1__123Graph_ACHART_1" hidden="1">[2]Cash2!$G$16:$G$31</definedName>
    <definedName name="_1__123Graph_ASEPTA_1" hidden="1">#REF!</definedName>
    <definedName name="_2__123Graph_ACHART_2" hidden="1">[2]Z!$T$179:$AH$179</definedName>
    <definedName name="_2__123Graph_DSEPTA_1" hidden="1">#REF!</definedName>
    <definedName name="_3__123Graph_BCHART_2" hidden="1">[2]Z!$T$180:$AH$180</definedName>
    <definedName name="_3__123Graph_ESEPTA_1" hidden="1">#REF!</definedName>
    <definedName name="_4__123Graph_CCHART_1" hidden="1">[2]Cash2!$J$16:$J$36</definedName>
    <definedName name="_4__123Graph_XSEPTA_1" hidden="1">#REF!</definedName>
    <definedName name="_5__123Graph_DCHART_1" hidden="1">[2]Cash2!$K$16:$K$36</definedName>
    <definedName name="_ABC" hidden="1">[2]Cash2!$G$16:$G$31</definedName>
    <definedName name="_Fill" hidden="1">'[3]Raw Data'!#REF!</definedName>
    <definedName name="_Key1" hidden="1">#REF!</definedName>
    <definedName name="_Key2" hidden="1">#REF!</definedName>
    <definedName name="_Order1" hidden="1">255</definedName>
    <definedName name="_Order2" hidden="1">255</definedName>
    <definedName name="_Regression_Int" hidden="1">1</definedName>
    <definedName name="_Sort" hidden="1">[4]기계내역서!#REF!</definedName>
    <definedName name="AAAAAAAAAAAAAAAAA" hidden="1">[1]FitOutConfCentre!#REF!</definedName>
    <definedName name="ABCD" hidden="1">[2]Z!$T$179:$AH$179</definedName>
    <definedName name="AccessDatabase" hidden="1">"C:\WIN95\Desktop\Ramesh\AIC\Aic.mdb"</definedName>
    <definedName name="CD" hidden="1">[2]Cash2!$K$16:$K$36</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5" i="2" l="1"/>
  <c r="G74" i="2" s="1"/>
  <c r="G73" i="2"/>
  <c r="G72" i="2"/>
  <c r="G71" i="2"/>
  <c r="G70" i="2"/>
  <c r="G69" i="2"/>
  <c r="G67" i="2"/>
  <c r="G66" i="2"/>
  <c r="G65" i="2"/>
  <c r="G64" i="2"/>
  <c r="G63" i="2"/>
  <c r="G62" i="2"/>
  <c r="G61" i="2"/>
  <c r="G60" i="2"/>
  <c r="G58" i="2"/>
  <c r="G57" i="2"/>
  <c r="G55" i="2"/>
  <c r="G54" i="2"/>
  <c r="G53" i="2"/>
  <c r="G52" i="2"/>
  <c r="G51" i="2"/>
  <c r="G50" i="2"/>
  <c r="G47" i="2"/>
  <c r="G46" i="2"/>
  <c r="G45" i="2"/>
  <c r="G44" i="2"/>
  <c r="G43" i="2"/>
  <c r="G42" i="2"/>
  <c r="G41" i="2"/>
  <c r="G40" i="2"/>
  <c r="G39" i="2"/>
  <c r="G38" i="2"/>
  <c r="G37" i="2"/>
  <c r="G36" i="2"/>
  <c r="G35" i="2"/>
  <c r="G34" i="2"/>
  <c r="G33" i="2"/>
  <c r="G32" i="2"/>
  <c r="G31" i="2"/>
  <c r="G30" i="2"/>
  <c r="G29" i="2"/>
  <c r="G28" i="2"/>
  <c r="G27" i="2"/>
  <c r="G26" i="2"/>
  <c r="G25" i="2"/>
  <c r="G24" i="2"/>
  <c r="G23" i="2"/>
  <c r="G22" i="2"/>
  <c r="G21" i="2"/>
  <c r="G18" i="2"/>
  <c r="G17" i="2"/>
  <c r="G16" i="2"/>
  <c r="G15" i="2"/>
  <c r="G14" i="2"/>
  <c r="G13" i="2"/>
  <c r="G10" i="2"/>
  <c r="G9" i="2" s="1"/>
  <c r="G8" i="2"/>
  <c r="G7" i="2"/>
  <c r="G6" i="2" l="1"/>
  <c r="G56" i="2"/>
  <c r="G12" i="2"/>
  <c r="G11" i="2" s="1"/>
  <c r="G68" i="2"/>
  <c r="G59" i="2"/>
  <c r="G49" i="2"/>
  <c r="G48" i="2" s="1"/>
  <c r="G19" i="2"/>
  <c r="G76" i="2" l="1"/>
  <c r="G78" i="2" s="1"/>
  <c r="G79" i="2" s="1"/>
</calcChain>
</file>

<file path=xl/sharedStrings.xml><?xml version="1.0" encoding="utf-8"?>
<sst xmlns="http://schemas.openxmlformats.org/spreadsheetml/2006/main" count="238" uniqueCount="169">
  <si>
    <t>ITEM</t>
  </si>
  <si>
    <t>DESCRIPCIÓN</t>
  </si>
  <si>
    <t>OBRAS PROVISIONALES</t>
  </si>
  <si>
    <t>OBRAS PRELIMINARES</t>
  </si>
  <si>
    <t>3.1.1</t>
  </si>
  <si>
    <t>4.1.1</t>
  </si>
  <si>
    <t>4.1.2</t>
  </si>
  <si>
    <t>SEGURIDAD, SALUD Y MEDIO AMBIENTE</t>
  </si>
  <si>
    <t>UND</t>
  </si>
  <si>
    <t>METRADOS</t>
  </si>
  <si>
    <t>P. UNITARIO
S/</t>
  </si>
  <si>
    <t>P. PARCIAL
S/</t>
  </si>
  <si>
    <t>m3</t>
  </si>
  <si>
    <t>m3-km</t>
  </si>
  <si>
    <t>m2</t>
  </si>
  <si>
    <t>mes</t>
  </si>
  <si>
    <t>SUBTOTAL</t>
  </si>
  <si>
    <t>GASTOS GENERALES</t>
  </si>
  <si>
    <t>UTILIDAD</t>
  </si>
  <si>
    <t>TOTAL</t>
  </si>
  <si>
    <t>No se tiene mayor observación.</t>
  </si>
  <si>
    <t>glb</t>
  </si>
  <si>
    <t>und</t>
  </si>
  <si>
    <t>km</t>
  </si>
  <si>
    <t>CARTEL DE IDENTIFICACION DE LA OBRA DE 3.60M X 2.40M.</t>
  </si>
  <si>
    <t>INSTALACIÓN DE FACILIDADES Y CAMPAMENTOS</t>
  </si>
  <si>
    <t>MOVILIZACIÓN Y DESMOVILIZACIÓN DE EQUIPOS Y/O MAQUINARIA</t>
  </si>
  <si>
    <t>PREPARACIÓN DEL SITIO</t>
  </si>
  <si>
    <t xml:space="preserve">SECHIN </t>
  </si>
  <si>
    <t>TRAZO, NIVELACCION Y REPLANTEO PRELIMINAR</t>
  </si>
  <si>
    <t>3.1.2</t>
  </si>
  <si>
    <t>CONTROL TOPOGRAFICO DURANTE LA EJECUCIÓN</t>
  </si>
  <si>
    <t>3.1.3</t>
  </si>
  <si>
    <t>DESBROCE Y LIMPIEZA</t>
  </si>
  <si>
    <t>3.1.4</t>
  </si>
  <si>
    <t>HABILITACIÓN DE ACCESOS</t>
  </si>
  <si>
    <t>3.1.5</t>
  </si>
  <si>
    <t>MANTENIMIENTO DE TRÁNSITO Y SEGURIDAD VIAL EN ACCESOS A LA OBRA Y ÁREAS AUXILIARES (Canteras, DME/DMO, Fuentes de agua)</t>
  </si>
  <si>
    <t>3.1.6</t>
  </si>
  <si>
    <t>DESVIO Y MANEJO DE AGUAS SUPERFICIALES</t>
  </si>
  <si>
    <t>MOVIMIENTO DE TIERRAS</t>
  </si>
  <si>
    <t>EXCAVACIÓN MASIVA EN MATERIAL SUELTO, CON EQUIPO</t>
  </si>
  <si>
    <t xml:space="preserve"> m3 </t>
  </si>
  <si>
    <t>EXCAVACIÓN EN ROCA SUELTA, CON EQUIPO</t>
  </si>
  <si>
    <t>4.1.3</t>
  </si>
  <si>
    <t>EXCAVACION DE UÑA EN MATERIAL CON NIVEL FREATICO</t>
  </si>
  <si>
    <t>4.1.4</t>
  </si>
  <si>
    <t>DESCOLMATACIÓN DEL CAUCE</t>
  </si>
  <si>
    <t>4.1.5</t>
  </si>
  <si>
    <t>CARGUIO Y ACARREO DE MATERIAL PROPIO P/DIQUE D≤1km</t>
  </si>
  <si>
    <t xml:space="preserve"> m3-km</t>
  </si>
  <si>
    <t>4.1.6</t>
  </si>
  <si>
    <t>ACARREO DE MATERIAL PROPIO P/DIQUE D&gt;1Km</t>
  </si>
  <si>
    <t>4.1.7</t>
  </si>
  <si>
    <t>PERFILADO Y COMPACTACIÓN PARA FUNDACIÓN DE DIQUE</t>
  </si>
  <si>
    <t>4.1.8</t>
  </si>
  <si>
    <t>MEJORAMIENTO DE SUELO DE FUNDACIÓN</t>
  </si>
  <si>
    <t>EXPLOTACION Y PREPARACION DE MATERIAL PARA CONFORMACION DE DIQUE</t>
  </si>
  <si>
    <t>4.1.9</t>
  </si>
  <si>
    <t>CARGUIO Y ACARREO DE MATERIAL DE PRESTAMO P/DIQUE D≤1km</t>
  </si>
  <si>
    <t>4.1.10</t>
  </si>
  <si>
    <t>ACARREO DE MATERIAL DE PRESTAMO P/DIQUE D&gt;1Km</t>
  </si>
  <si>
    <t>4.1.11</t>
  </si>
  <si>
    <t>CONFORMACIÓN Y COMPACTACIÓN DE DIQUE</t>
  </si>
  <si>
    <t>4.1.12</t>
  </si>
  <si>
    <t>REFINE Y PERFILADO DE TALUD</t>
  </si>
  <si>
    <t xml:space="preserve"> m2 </t>
  </si>
  <si>
    <t>4.1.13</t>
  </si>
  <si>
    <t>GEOTEXTIL NO TEJIDO CLASE 2, INCLUYE SUMINISTRO E INSTALACIÓN</t>
  </si>
  <si>
    <t>4.1.14</t>
  </si>
  <si>
    <t>CONFORMACIÓN DE DME/DMO</t>
  </si>
  <si>
    <t>4.1.15</t>
  </si>
  <si>
    <t>CARGUIO Y TRANSPORTE DE MATERIAL EXCEDENTE CON EQUIPO D≤ 1km</t>
  </si>
  <si>
    <t xml:space="preserve"> m3 -km</t>
  </si>
  <si>
    <t>4.1.16</t>
  </si>
  <si>
    <t>TRANSPORTE DE MATERIAL EXCEDENTE CON EQUIPO D&gt;1KM</t>
  </si>
  <si>
    <t>4.1.17</t>
  </si>
  <si>
    <t>EXPLOTACION Y PREPARACION DE MATERIAL DE RESPALDO DEL ENROCADO</t>
  </si>
  <si>
    <t>4.1.18</t>
  </si>
  <si>
    <t>CONFORMACIÓN DE MATERIAL DE RESPALDO DEL ENROCADO</t>
  </si>
  <si>
    <t>4.1.19</t>
  </si>
  <si>
    <t>CARGUIO Y ACARREO DE MATERIAL DE RESPALDO D≤1km</t>
  </si>
  <si>
    <t>4.1.20</t>
  </si>
  <si>
    <t>TRANSPORTE DE MATERIAL DE RESPALDO D&gt;1KM</t>
  </si>
  <si>
    <t>4.1.21</t>
  </si>
  <si>
    <t>EXPLOTACION Y PREPARACION DE MATERIAL PARA AFIRMADO EN CORONA</t>
  </si>
  <si>
    <t>4.1.22</t>
  </si>
  <si>
    <t>RELLENO COMPACTADO CON MATERIAL PARA AFIRMADO EN CORONA</t>
  </si>
  <si>
    <t>4.1.23</t>
  </si>
  <si>
    <t>CARGUÍO Y TRANSPORTE DE MATERIAL AFIRMADO ≤1KM</t>
  </si>
  <si>
    <t>4.1.24</t>
  </si>
  <si>
    <t>TRANSPORTE DE MATERIAL AFIRMADO &gt;1KM</t>
  </si>
  <si>
    <t>4.1.25</t>
  </si>
  <si>
    <t>TRATAMIENTO DE TALUD</t>
  </si>
  <si>
    <t>RELLENO DE UÑA CON MATERIAL PROPIO DE RIO</t>
  </si>
  <si>
    <t xml:space="preserve"> ha </t>
  </si>
  <si>
    <t>ENROCADO</t>
  </si>
  <si>
    <t>5.1.1</t>
  </si>
  <si>
    <t>ENROCADO Y ACOMODO EN UÑA ANTISOCAVANTE TIPO 1</t>
  </si>
  <si>
    <t>5.1.2</t>
  </si>
  <si>
    <t>ENROCADO Y ACOMODO EN UÑA ANTISOCAVANTE TIPO 2</t>
  </si>
  <si>
    <t>5.1.3</t>
  </si>
  <si>
    <t>ENROCADO Y ACOMODO EN UÑA ANTISOCAVANTE TIPO 3</t>
  </si>
  <si>
    <t>5.1.4</t>
  </si>
  <si>
    <t>ENROCADO Y ACOMODO PARA PROTECCIÓN DE TALUD TIPO 1</t>
  </si>
  <si>
    <t>5.1.5</t>
  </si>
  <si>
    <t>ENROCADO Y ACOMODO PARA PROTECCIÓN DE TALUD TIPO 2</t>
  </si>
  <si>
    <t>5.1.6</t>
  </si>
  <si>
    <t>ENROCADO Y ACOMODO PARA PROTECCIÓN DE TALUD TIPO 3</t>
  </si>
  <si>
    <t>TRASLADO DE ROCA SELECCIONADA</t>
  </si>
  <si>
    <t>CARGUIO Y TRANSPORTE DE ROCA SELECIONADA DE CANTERAS A SECHIN  ≤1km</t>
  </si>
  <si>
    <t>TRANSPORTE DE ROCA SELECIONADA DE CANTERAS A SECHIN  &gt;1km</t>
  </si>
  <si>
    <t>REFUERZO EN DIQUES EXISTENTES</t>
  </si>
  <si>
    <t>ENROCADO Y ACOMODO DE ROCA EN UÑA DE DIQUE EXISTENTE</t>
  </si>
  <si>
    <t>ENROCADO Y ACOMODO DE ROCA EN TALUD DE DIQUE EXISTENTE</t>
  </si>
  <si>
    <t>CONFORMACIÓN Y COMPACTACIÓN DE DIQUE DIQUE EXISTENTE</t>
  </si>
  <si>
    <t>EXCAVACION DE MATERIAL SUELTO, CON EQUIPO</t>
  </si>
  <si>
    <t>SELECCIÓN Y ACOPIO DE CANTOS RODADOS</t>
  </si>
  <si>
    <t>ARMADO Y LLENADO DE GAVIONES</t>
  </si>
  <si>
    <t>CARGUIO Y TRANSPORTE DE CANTOS RODADOS D≤1km</t>
  </si>
  <si>
    <t>TRANSPORTE DE CANTOS RODADOS D&gt;1km</t>
  </si>
  <si>
    <t>ESTRUCTURAS EXISTENTES</t>
  </si>
  <si>
    <t>CONTRUCCIÓN DE CRUCE VIAL CON BADÉN</t>
  </si>
  <si>
    <t>Ud</t>
  </si>
  <si>
    <t>REUBICACIÓN DE CANALES</t>
  </si>
  <si>
    <t>REEMPLAZO DE BOCATOMA</t>
  </si>
  <si>
    <t>REUBICACIÓN DE POSTE (ENERGÍA/TELEFONÍA/DATOS)</t>
  </si>
  <si>
    <t>REUBICACIÓN DE POZO</t>
  </si>
  <si>
    <t>MITIGACION DE IMPACTO AMBIENTAL</t>
  </si>
  <si>
    <t>No hay observaciones</t>
  </si>
  <si>
    <t>No se tiene mayor observación</t>
  </si>
  <si>
    <t>No se tiene observación</t>
  </si>
  <si>
    <t>No presenta APU</t>
  </si>
  <si>
    <t>CONSTRUCCIÓN DE DEFENSAS RIBEREÑAS EN SECTOR SECHIN ALTO (TRAMO 1 Y 2) - CASMA</t>
  </si>
  <si>
    <t>Obrascón Huarte Lain Sucursal del Perú</t>
  </si>
  <si>
    <t>No tiene observaciones</t>
  </si>
  <si>
    <t>Podria incrementar la incidencia a la excavadora de 0.3 a 0.5.</t>
  </si>
  <si>
    <t>No considera rodillo ni excavadora para conformación de DMEs.</t>
  </si>
  <si>
    <t>Revisar si es necesario contar con 02 excavadoras y 01 tractor.</t>
  </si>
  <si>
    <t>Sustentar que los precios para los servicios, hm (cantidad y tiempo de los grupos electrogenos)  y mes esten acorde al mercado. El alquiler de la oficina administrativa  debe estar contenida en el alquiler de los contenedores. Asimismo, la unidad del Apu en el disgregado se encuentra GLB/Día siendo este un error.</t>
  </si>
  <si>
    <t>Se debe de considerar 01 tractor ó 01 excavadora y retirar el 0.5 equipo adicional.</t>
  </si>
  <si>
    <t>Se debe revisar la necesidad del camión volquete roquero y la incidencia de los equipos pesados. En la subpartida de material de lastre ya incluye el transporte.</t>
  </si>
  <si>
    <t>De acuerdo a los TdR el APU contempla los controles de seguridad vial (incluir tranqueras, banderines, conos de seguridad, materiales o elementos de señalizacion vial)</t>
  </si>
  <si>
    <t xml:space="preserve">Se debe incrementar rendimiento ya que se cuenta con 1.5 equipos de excavación lo cual significa 600 m3 por equipo, esto es muy bajo para una excavadora 336.
</t>
  </si>
  <si>
    <t>Se debe revisar rendimiento de la partida.</t>
  </si>
  <si>
    <t>Se debe revisar rendimiento.</t>
  </si>
  <si>
    <t>Se debe indicar cómo se obtiene el rendimiento de transporte y sustentar cuadro de sustento.</t>
  </si>
  <si>
    <t>Se debe indicar cómo se obtiene el rendimiento de transporte y sustentar cuadro de sustento. Asimsimo, revisar rendimiento (575 m3-km/día)</t>
  </si>
  <si>
    <t>Se debe revisar rendimiento en la subpartida de conformación de fondo de dique.  EL costo de la partida de mejoramiento de suelo de fundación contempla la excavación y conformación y no incluye el material de relleno.</t>
  </si>
  <si>
    <t>Se debe indicar cómo se obtiene el rendimiento de transporte y sustentar.</t>
  </si>
  <si>
    <t>Se debe reevisar rendimiento (575 m3-km/dia). Asimsimo, se debe indicar cómo se obtiene el rendimiento de transporte y presentar sustento.</t>
  </si>
  <si>
    <t>Se debe indicar cómo se obtiene el rendimiento de transporte y presentar sustento.</t>
  </si>
  <si>
    <t>Postor propone utilizar chancado para procesar el material, para ello verificar el rendimiento. La subpartida de chancado incluye cargador y excavadora. Asimsimo, verificar la presencia de los 02 al 100%, ya que la partida de extracción ya contiene excavadora.</t>
  </si>
  <si>
    <t>En las subpartidas se asigana los mismos equipos en cada una revisar que no se este generando duplicidad, (incluye cargador y excavadora). Asimsimo, verificar la presencia de los 02 equipos al 100%, ya que la partida de extracción ya contiene excavadora.                   No es necesario una chancadora para el relleno del cuerpo de dique y reeplantear con una zaranda.</t>
  </si>
  <si>
    <t>Se debe indicar cómo se obtiene el rendimiento de transporte y presentar cuadro de sustento.</t>
  </si>
  <si>
    <t>No se evidencia el uso de equipos de compactación menores para el relleno de la zanja. Al tener la subpartidad puede que se esten duplicando recursos al momento de ser asiganadas en la partida.</t>
  </si>
  <si>
    <t>Se debe revisar si es necesario contar con 02 excavadoras y 01 tractor.</t>
  </si>
  <si>
    <t>Se debe revisar y confirmar rendimiento de APU (uso del tracttor D6 al 100% para esta partida)</t>
  </si>
  <si>
    <t xml:space="preserve">Se debe revisar rendimiento ( 312.5 m3/dia) </t>
  </si>
  <si>
    <t>Se debe verficar rendimiento versus la cantidad de personal.</t>
  </si>
  <si>
    <t>Se debe verificar rendimientos para reubiccacion de canales en tierra (canal de regadio)</t>
  </si>
  <si>
    <r>
      <rPr>
        <b/>
        <sz val="10"/>
        <rFont val="Calibri"/>
        <family val="2"/>
        <scheme val="minor"/>
      </rPr>
      <t>Profesionales y MO indirecta :</t>
    </r>
    <r>
      <rPr>
        <sz val="10"/>
        <rFont val="Calibri"/>
        <family val="2"/>
        <scheme val="minor"/>
      </rPr>
      <t xml:space="preserve">
Ajustar la cantidad de supervisores de Seguridad.
</t>
    </r>
    <r>
      <rPr>
        <b/>
        <sz val="10"/>
        <rFont val="Calibri"/>
        <family val="2"/>
        <scheme val="minor"/>
      </rPr>
      <t>Requerimiento de Personal</t>
    </r>
    <r>
      <rPr>
        <sz val="10"/>
        <rFont val="Calibri"/>
        <family val="2"/>
        <scheme val="minor"/>
      </rPr>
      <t xml:space="preserve">
Sutentar la cantidad de personal MOD (404 personas) y presentar histograma de ejecución de obra.
Se tiene 83 personas de MOI, sin embargo todos los montos vinculados están con 99. Revisar.
</t>
    </r>
    <r>
      <rPr>
        <b/>
        <sz val="10"/>
        <rFont val="Calibri"/>
        <family val="2"/>
        <scheme val="minor"/>
      </rPr>
      <t>Operación de instalaciones:</t>
    </r>
    <r>
      <rPr>
        <sz val="10"/>
        <rFont val="Calibri"/>
        <family val="2"/>
        <scheme val="minor"/>
      </rPr>
      <t xml:space="preserve">
Revisar precio de alquiler de los equipos de cómputo.
EL monto de telefonia es elevado, se requiere lineas de max S/ 50 que contienen servicios ilimitados. 
El precio de los bidones de agua son elevados (se debe revisar). 
Sustentar las licencias de softwares y los programas a los que hace referencia. Asimismo, sustentar los S/ 131K de equipamiento de taller.
</t>
    </r>
    <r>
      <rPr>
        <b/>
        <sz val="10"/>
        <rFont val="Calibri"/>
        <family val="2"/>
        <scheme val="minor"/>
      </rPr>
      <t xml:space="preserve">Instalaciones y servicios </t>
    </r>
    <r>
      <rPr>
        <sz val="10"/>
        <rFont val="Calibri"/>
        <family val="2"/>
        <scheme val="minor"/>
      </rPr>
      <t xml:space="preserve">
Se debe verificar la cantidad de baños y lavamanos propuestos. Asimsimo, 
sustentar los S/ 550k para ensayos de calidad.
</t>
    </r>
    <r>
      <rPr>
        <b/>
        <sz val="10"/>
        <rFont val="Calibri"/>
        <family val="2"/>
        <scheme val="minor"/>
      </rPr>
      <t xml:space="preserve">
Equipos Auxiliares:
</t>
    </r>
    <r>
      <rPr>
        <sz val="10"/>
        <rFont val="Calibri"/>
        <family val="2"/>
        <scheme val="minor"/>
      </rPr>
      <t xml:space="preserve">Se debe revisar el detalle de los equipos de fatiga  (S/ 1M)
</t>
    </r>
    <r>
      <rPr>
        <b/>
        <sz val="10"/>
        <rFont val="Calibri"/>
        <family val="2"/>
        <scheme val="minor"/>
      </rPr>
      <t>Covid</t>
    </r>
    <r>
      <rPr>
        <sz val="10"/>
        <rFont val="Calibri"/>
        <family val="2"/>
        <scheme val="minor"/>
      </rPr>
      <t xml:space="preserve">
Se debe detallar los gastos Covid-19 propuestos (S/82k)</t>
    </r>
  </si>
  <si>
    <t>Para proceder con el análisis PU se requiere mayor detalle (movilización y desmovilización de equipos transportados y auto transportados así como las movilizaciones de instalaciones "en el caso hubiese"). De acuerdo al concurso la unidad de medida (Glb) se solicitar información como se obtuvo el monto ofertado.</t>
  </si>
  <si>
    <t>Se debe revisar el número de personas por cuadrilla</t>
  </si>
  <si>
    <t xml:space="preserve">
El rendimiento debe ser 0.033 (1 /30 dias) porque el plazo de la obra es en días calendario.
Se debe reducir la cuadrilla 02 topografos / 02 ayudantes.</t>
  </si>
  <si>
    <t>El rendimiento, es muy bajo en función a información historica de proyectos lineales similares.</t>
  </si>
  <si>
    <t>Postor propone utilizar chancado y zaranda vibratoria para procesar el material para ello verificar rendimientos. La subpartida de chancado incluye cargador y excavadora.  Asimsimo, verificar la presencia de los 02 al 100%, ya que la partida de extracción ya contiene excavadora.</t>
  </si>
  <si>
    <t>No se aprecia en el APU que se haya considerado algún equipo de zarandeo o selección de canto rodado para garantizar el tamaño de acuerdo a la especificación (considerar una cuadrilla mayor en el caso que la selección sea manual y ajustar rendimiento).                       Se debe revisar o confirmar rendimiento del APU.</t>
  </si>
  <si>
    <t>Observaciones y/o Comentarios a la oferta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</si>
</sst>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 #,##0.00_ ;_ * \-#,##0.00_ ;_ * &quot;-&quot;??_ ;_ @_ "/>
  </numFmts>
  <fonts count="16" x14ac:knownFonts="1">
    <font>
      <sz val="11"/>
      <color theme="1"/>
      <name val="Calibri"/>
      <family val="2"/>
      <scheme val="minor"/>
    </font>
    <font>
      <b/>
      <sz val="10"/>
      <name val="Arial"/>
      <family val="2"/>
    </font>
    <font>
      <sz val="10"/>
      <color rgb="FF000000"/>
      <name val="Times New Roman"/>
      <family val="1"/>
    </font>
    <font>
      <sz val="10"/>
      <name val="Arial"/>
      <family val="2"/>
    </font>
    <font>
      <b/>
      <sz val="10"/>
      <color theme="1"/>
      <name val="Arial"/>
      <family val="2"/>
    </font>
    <font>
      <b/>
      <sz val="10"/>
      <color theme="2"/>
      <name val="Arial"/>
      <family val="2"/>
    </font>
    <font>
      <sz val="10"/>
      <color theme="1"/>
      <name val="Arial"/>
      <family val="2"/>
    </font>
    <font>
      <sz val="11"/>
      <color theme="1"/>
      <name val="Calibri"/>
      <family val="2"/>
      <scheme val="minor"/>
    </font>
    <font>
      <sz val="10"/>
      <color indexed="8"/>
      <name val="Arial"/>
      <family val="2"/>
    </font>
    <font>
      <sz val="10"/>
      <name val="Arial"/>
      <family val="2"/>
    </font>
    <font>
      <sz val="10"/>
      <color theme="1"/>
      <name val="Calibri"/>
      <family val="2"/>
      <scheme val="minor"/>
    </font>
    <font>
      <b/>
      <sz val="10"/>
      <color theme="2"/>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Times New Roman"/>
      <family val="1"/>
    </font>
  </fonts>
  <fills count="9">
    <fill>
      <patternFill patternType="none"/>
    </fill>
    <fill>
      <patternFill patternType="gray125"/>
    </fill>
    <fill>
      <patternFill patternType="solid">
        <fgColor rgb="FF002060"/>
        <bgColor indexed="64"/>
      </patternFill>
    </fill>
    <fill>
      <patternFill patternType="solid">
        <fgColor rgb="FFBEBEBE"/>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style="hair">
        <color auto="1"/>
      </right>
      <top style="hair">
        <color auto="1"/>
      </top>
      <bottom/>
      <diagonal/>
    </border>
    <border>
      <left style="hair">
        <color auto="1"/>
      </left>
      <right style="hair">
        <color auto="1"/>
      </right>
      <top style="hair">
        <color auto="1"/>
      </top>
      <bottom/>
      <diagonal/>
    </border>
    <border>
      <left style="medium">
        <color indexed="64"/>
      </left>
      <right/>
      <top/>
      <bottom style="thin">
        <color auto="1"/>
      </bottom>
      <diagonal/>
    </border>
    <border>
      <left style="medium">
        <color indexed="64"/>
      </left>
      <right/>
      <top style="thin">
        <color auto="1"/>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medium">
        <color indexed="64"/>
      </right>
      <top/>
      <bottom style="hair">
        <color indexed="64"/>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27">
    <xf numFmtId="0" fontId="0" fillId="0" borderId="0"/>
    <xf numFmtId="0" fontId="2" fillId="0" borderId="0"/>
    <xf numFmtId="0" fontId="3" fillId="0" borderId="0"/>
    <xf numFmtId="0" fontId="3" fillId="0" borderId="0"/>
    <xf numFmtId="0" fontId="8" fillId="0" borderId="0">
      <alignment vertical="top"/>
    </xf>
    <xf numFmtId="164" fontId="3" fillId="0" borderId="0" applyFont="0" applyFill="0" applyBorder="0" applyAlignment="0" applyProtection="0"/>
    <xf numFmtId="43"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8" fillId="0" borderId="0">
      <alignment vertical="top"/>
    </xf>
    <xf numFmtId="0" fontId="7" fillId="0" borderId="0"/>
    <xf numFmtId="0" fontId="7" fillId="0" borderId="0"/>
    <xf numFmtId="165" fontId="7" fillId="0" borderId="0" applyFont="0" applyFill="0" applyBorder="0" applyAlignment="0" applyProtection="0"/>
    <xf numFmtId="0" fontId="9" fillId="0" borderId="0"/>
    <xf numFmtId="43" fontId="3" fillId="0" borderId="0" applyFont="0" applyFill="0" applyBorder="0" applyAlignment="0" applyProtection="0"/>
    <xf numFmtId="0" fontId="8" fillId="0" borderId="0">
      <alignment vertical="top"/>
    </xf>
    <xf numFmtId="0" fontId="8" fillId="0" borderId="0">
      <alignment vertical="top"/>
    </xf>
    <xf numFmtId="0" fontId="8" fillId="0" borderId="0">
      <alignment vertical="top"/>
    </xf>
    <xf numFmtId="0" fontId="8" fillId="0" borderId="0">
      <alignment vertical="top"/>
    </xf>
    <xf numFmtId="0" fontId="3" fillId="0" borderId="0"/>
    <xf numFmtId="39" fontId="3" fillId="0" borderId="0" applyFont="0" applyFill="0" applyBorder="0" applyAlignment="0" applyProtection="0"/>
    <xf numFmtId="0" fontId="3" fillId="0" borderId="0"/>
    <xf numFmtId="43"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85">
    <xf numFmtId="0" fontId="0" fillId="0" borderId="0" xfId="0"/>
    <xf numFmtId="4" fontId="1" fillId="3" borderId="4" xfId="0" applyNumberFormat="1" applyFont="1" applyFill="1" applyBorder="1" applyAlignment="1">
      <alignment horizontal="center" vertical="center" wrapText="1"/>
    </xf>
    <xf numFmtId="4" fontId="1" fillId="3" borderId="5" xfId="0" applyNumberFormat="1" applyFont="1" applyFill="1" applyBorder="1" applyAlignment="1">
      <alignment horizontal="center" vertical="center" wrapText="1"/>
    </xf>
    <xf numFmtId="4" fontId="1" fillId="3" borderId="6" xfId="0" applyNumberFormat="1" applyFont="1" applyFill="1" applyBorder="1" applyAlignment="1">
      <alignment horizontal="center" vertical="center" wrapText="1"/>
    </xf>
    <xf numFmtId="4" fontId="4" fillId="3" borderId="6"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7" xfId="0" applyNumberFormat="1"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17" xfId="0" applyFont="1" applyBorder="1" applyAlignment="1">
      <alignment horizontal="center" vertical="center" wrapText="1"/>
    </xf>
    <xf numFmtId="4" fontId="5" fillId="0" borderId="0"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4" fontId="4" fillId="4" borderId="7" xfId="0"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wrapText="1"/>
    </xf>
    <xf numFmtId="0" fontId="6" fillId="0" borderId="15" xfId="0" applyFont="1" applyBorder="1" applyAlignment="1">
      <alignment horizontal="center" vertical="center" wrapText="1"/>
    </xf>
    <xf numFmtId="4" fontId="6" fillId="0" borderId="8" xfId="0" applyNumberFormat="1" applyFont="1" applyBorder="1" applyAlignment="1">
      <alignment horizontal="center" vertical="center" wrapText="1"/>
    </xf>
    <xf numFmtId="10" fontId="6" fillId="0" borderId="18" xfId="7" applyNumberFormat="1" applyFont="1" applyBorder="1" applyAlignment="1">
      <alignment horizontal="center" vertical="center" wrapText="1"/>
    </xf>
    <xf numFmtId="4" fontId="4" fillId="0" borderId="23" xfId="0" applyNumberFormat="1" applyFont="1" applyBorder="1" applyAlignment="1">
      <alignment horizontal="center" vertical="center" wrapText="1"/>
    </xf>
    <xf numFmtId="0" fontId="6" fillId="0" borderId="16" xfId="0" applyFont="1" applyBorder="1" applyAlignment="1">
      <alignment horizontal="center" vertical="center" wrapText="1"/>
    </xf>
    <xf numFmtId="4" fontId="6" fillId="0" borderId="17" xfId="0" applyNumberFormat="1" applyFont="1" applyBorder="1" applyAlignment="1">
      <alignment horizontal="center" vertical="center" wrapText="1"/>
    </xf>
    <xf numFmtId="10" fontId="6" fillId="0" borderId="19" xfId="7" applyNumberFormat="1" applyFont="1" applyBorder="1" applyAlignment="1">
      <alignment horizontal="center" vertical="center" wrapText="1"/>
    </xf>
    <xf numFmtId="4" fontId="4" fillId="0" borderId="24" xfId="0" applyNumberFormat="1" applyFont="1" applyBorder="1" applyAlignment="1">
      <alignment horizontal="center" vertical="center" wrapText="1"/>
    </xf>
    <xf numFmtId="0" fontId="10" fillId="0" borderId="0" xfId="0" applyFont="1"/>
    <xf numFmtId="0" fontId="10" fillId="0" borderId="0" xfId="0" applyFont="1" applyFill="1" applyBorder="1" applyAlignment="1">
      <alignment horizontal="center"/>
    </xf>
    <xf numFmtId="0" fontId="10" fillId="0" borderId="0" xfId="0" applyFont="1" applyAlignment="1">
      <alignment horizontal="left"/>
    </xf>
    <xf numFmtId="0" fontId="10" fillId="0" borderId="0" xfId="0" applyFont="1" applyAlignment="1">
      <alignment horizontal="center"/>
    </xf>
    <xf numFmtId="0" fontId="11" fillId="0" borderId="0" xfId="0" applyFont="1" applyFill="1" applyBorder="1" applyAlignment="1">
      <alignment horizontal="center"/>
    </xf>
    <xf numFmtId="0" fontId="11" fillId="2" borderId="1" xfId="0" applyFont="1" applyFill="1" applyBorder="1" applyAlignment="1">
      <alignment horizontal="center" vertical="center"/>
    </xf>
    <xf numFmtId="0" fontId="12" fillId="6" borderId="9" xfId="0" applyFont="1" applyFill="1" applyBorder="1" applyAlignment="1">
      <alignment horizontal="center" vertical="center"/>
    </xf>
    <xf numFmtId="0" fontId="12" fillId="6" borderId="10" xfId="0" applyFont="1" applyFill="1" applyBorder="1" applyAlignment="1">
      <alignment horizontal="center" vertical="center"/>
    </xf>
    <xf numFmtId="0" fontId="13" fillId="6" borderId="10" xfId="0" applyFont="1" applyFill="1" applyBorder="1" applyAlignment="1">
      <alignment horizontal="center" vertical="center"/>
    </xf>
    <xf numFmtId="43" fontId="13" fillId="6" borderId="10" xfId="9" applyFont="1" applyFill="1" applyBorder="1" applyAlignment="1">
      <alignment horizontal="center" vertical="center"/>
    </xf>
    <xf numFmtId="43" fontId="13" fillId="6" borderId="20" xfId="9" applyFont="1" applyFill="1" applyBorder="1" applyAlignment="1">
      <alignment horizontal="center" vertical="center"/>
    </xf>
    <xf numFmtId="43" fontId="13" fillId="0" borderId="0" xfId="9" applyFont="1" applyFill="1" applyBorder="1" applyAlignment="1">
      <alignment horizontal="center" vertical="center"/>
    </xf>
    <xf numFmtId="0" fontId="12" fillId="0" borderId="11" xfId="0" applyFont="1" applyBorder="1" applyAlignment="1">
      <alignment horizontal="center" vertical="center"/>
    </xf>
    <xf numFmtId="0" fontId="13" fillId="0" borderId="12" xfId="0" applyFont="1" applyBorder="1" applyAlignment="1">
      <alignment horizontal="center" vertical="center"/>
    </xf>
    <xf numFmtId="43" fontId="13" fillId="0" borderId="12" xfId="9" applyFont="1" applyBorder="1" applyAlignment="1">
      <alignment horizontal="center" vertical="center"/>
    </xf>
    <xf numFmtId="43" fontId="13" fillId="0" borderId="21" xfId="9" applyFont="1" applyBorder="1" applyAlignment="1">
      <alignment horizontal="center" vertical="center"/>
    </xf>
    <xf numFmtId="0" fontId="14" fillId="0" borderId="1" xfId="0" applyFont="1" applyFill="1" applyBorder="1" applyAlignment="1">
      <alignment horizontal="left" vertical="center"/>
    </xf>
    <xf numFmtId="0" fontId="10" fillId="0" borderId="1" xfId="0" applyFont="1" applyBorder="1" applyAlignment="1">
      <alignment horizontal="left" vertical="center" wrapText="1"/>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43" fontId="13" fillId="6" borderId="12" xfId="9" applyFont="1" applyFill="1" applyBorder="1" applyAlignment="1">
      <alignment horizontal="center" vertical="center"/>
    </xf>
    <xf numFmtId="43" fontId="13" fillId="6" borderId="21" xfId="9" applyFont="1" applyFill="1" applyBorder="1" applyAlignment="1">
      <alignment horizontal="center" vertical="center"/>
    </xf>
    <xf numFmtId="0" fontId="13" fillId="0" borderId="11" xfId="0" applyFont="1" applyBorder="1" applyAlignment="1">
      <alignment horizontal="center" vertical="center"/>
    </xf>
    <xf numFmtId="0" fontId="13" fillId="6" borderId="12"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12" xfId="0" applyFont="1" applyFill="1" applyBorder="1" applyAlignment="1">
      <alignment horizontal="center" vertical="center"/>
    </xf>
    <xf numFmtId="43" fontId="13" fillId="7" borderId="12" xfId="9" applyFont="1" applyFill="1" applyBorder="1" applyAlignment="1">
      <alignment horizontal="center" vertical="center"/>
    </xf>
    <xf numFmtId="43" fontId="13" fillId="7" borderId="21" xfId="9" applyFont="1" applyFill="1" applyBorder="1" applyAlignment="1">
      <alignment horizontal="center" vertical="center"/>
    </xf>
    <xf numFmtId="0" fontId="10" fillId="0" borderId="1" xfId="0" applyFont="1" applyBorder="1" applyAlignment="1">
      <alignment horizontal="left" vertical="center"/>
    </xf>
    <xf numFmtId="43" fontId="13" fillId="0" borderId="12" xfId="9" applyFont="1" applyFill="1" applyBorder="1" applyAlignment="1">
      <alignment horizontal="center" vertical="center"/>
    </xf>
    <xf numFmtId="0" fontId="13" fillId="5"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 xfId="0" applyFont="1" applyBorder="1" applyAlignment="1">
      <alignment horizontal="left" vertical="center"/>
    </xf>
    <xf numFmtId="0" fontId="13" fillId="0" borderId="11" xfId="0" applyFont="1" applyFill="1" applyBorder="1" applyAlignment="1">
      <alignment horizontal="center" vertical="center"/>
    </xf>
    <xf numFmtId="0" fontId="13" fillId="0" borderId="12" xfId="0" applyFont="1" applyFill="1" applyBorder="1" applyAlignment="1">
      <alignment horizontal="center" vertical="center"/>
    </xf>
    <xf numFmtId="43" fontId="13" fillId="0" borderId="21" xfId="9" applyFont="1" applyFill="1" applyBorder="1" applyAlignment="1">
      <alignment horizontal="center" vertical="center"/>
    </xf>
    <xf numFmtId="0" fontId="10" fillId="0" borderId="0" xfId="0" applyFont="1" applyAlignment="1">
      <alignment vertical="center"/>
    </xf>
    <xf numFmtId="0" fontId="13" fillId="6" borderId="11" xfId="0" applyFont="1" applyFill="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4" xfId="0" applyFont="1" applyFill="1" applyBorder="1" applyAlignment="1">
      <alignment horizontal="center" vertical="center"/>
    </xf>
    <xf numFmtId="43" fontId="13" fillId="0" borderId="14" xfId="9" applyFont="1" applyBorder="1" applyAlignment="1">
      <alignment horizontal="center" vertical="center"/>
    </xf>
    <xf numFmtId="43" fontId="13" fillId="0" borderId="22" xfId="9" applyFont="1" applyBorder="1" applyAlignment="1">
      <alignment horizontal="center" vertical="center"/>
    </xf>
    <xf numFmtId="0" fontId="4" fillId="4" borderId="6" xfId="0" applyFont="1" applyFill="1" applyBorder="1" applyAlignment="1">
      <alignment horizontal="center" vertical="center" wrapText="1"/>
    </xf>
    <xf numFmtId="0" fontId="15" fillId="4" borderId="6" xfId="0" applyFont="1" applyFill="1" applyBorder="1" applyAlignment="1">
      <alignment horizontal="center" vertical="center" wrapText="1"/>
    </xf>
    <xf numFmtId="4" fontId="15" fillId="4" borderId="6" xfId="0" applyNumberFormat="1"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7" xfId="0" applyFont="1" applyBorder="1" applyAlignment="1">
      <alignment horizontal="center" vertical="center" wrapText="1"/>
    </xf>
    <xf numFmtId="0" fontId="10" fillId="0" borderId="0" xfId="0" applyFont="1" applyAlignment="1">
      <alignment horizontal="left" vertical="center"/>
    </xf>
    <xf numFmtId="0" fontId="10" fillId="0" borderId="0" xfId="0" applyFont="1" applyFill="1" applyBorder="1"/>
    <xf numFmtId="0" fontId="12" fillId="8" borderId="0" xfId="0" applyFont="1" applyFill="1" applyAlignment="1">
      <alignment vertical="center"/>
    </xf>
    <xf numFmtId="0" fontId="13" fillId="8" borderId="0" xfId="0" applyFont="1" applyFill="1" applyAlignment="1">
      <alignment vertical="center"/>
    </xf>
    <xf numFmtId="0" fontId="13" fillId="8" borderId="0" xfId="0" applyFont="1" applyFill="1" applyAlignment="1">
      <alignment horizontal="center" vertical="center"/>
    </xf>
    <xf numFmtId="0" fontId="14" fillId="5" borderId="1" xfId="0" applyFont="1" applyFill="1" applyBorder="1" applyAlignment="1">
      <alignment horizontal="left" vertical="center"/>
    </xf>
    <xf numFmtId="0" fontId="13" fillId="5" borderId="11" xfId="0" applyFont="1" applyFill="1" applyBorder="1" applyAlignment="1">
      <alignment horizontal="center" vertical="center"/>
    </xf>
    <xf numFmtId="0" fontId="13" fillId="5" borderId="12" xfId="0" applyFont="1" applyFill="1" applyBorder="1" applyAlignment="1">
      <alignment horizontal="center" vertical="center"/>
    </xf>
    <xf numFmtId="43" fontId="13" fillId="5" borderId="12" xfId="9" applyFont="1" applyFill="1" applyBorder="1" applyAlignment="1">
      <alignment horizontal="center" vertical="center"/>
    </xf>
    <xf numFmtId="43" fontId="13" fillId="5" borderId="21" xfId="9" applyFont="1" applyFill="1" applyBorder="1" applyAlignment="1">
      <alignment horizontal="center" vertical="center"/>
    </xf>
    <xf numFmtId="43" fontId="13" fillId="5" borderId="0" xfId="9" applyFont="1" applyFill="1" applyBorder="1" applyAlignment="1">
      <alignment horizontal="center" vertical="center"/>
    </xf>
    <xf numFmtId="0" fontId="10" fillId="5" borderId="0" xfId="0" applyFont="1" applyFill="1"/>
    <xf numFmtId="0" fontId="11" fillId="2" borderId="2" xfId="0" applyFont="1" applyFill="1" applyBorder="1" applyAlignment="1">
      <alignment horizontal="center"/>
    </xf>
    <xf numFmtId="0" fontId="11" fillId="2" borderId="3" xfId="0" applyFont="1" applyFill="1" applyBorder="1" applyAlignment="1">
      <alignment horizontal="center"/>
    </xf>
  </cellXfs>
  <cellStyles count="27">
    <cellStyle name="Millares [0] 2 2" xfId="21" xr:uid="{936F7DEB-32B6-42D2-AD30-06522395AF3B}"/>
    <cellStyle name="Millares 16 3" xfId="9" xr:uid="{1B8391C0-4A12-445C-A8F7-9742034F8819}"/>
    <cellStyle name="Millares 16 3 2" xfId="15" xr:uid="{9651D607-ABE8-48C9-B2C5-A0B60C9F76D7}"/>
    <cellStyle name="Millares 16 3 2 2" xfId="26" xr:uid="{9651D607-ABE8-48C9-B2C5-A0B60C9F76D7}"/>
    <cellStyle name="Millares 16 3 3" xfId="25" xr:uid="{1B8391C0-4A12-445C-A8F7-9742034F8819}"/>
    <cellStyle name="Millares 2" xfId="24" xr:uid="{00000000-0005-0000-0000-000048000000}"/>
    <cellStyle name="Millares 2 2 2" xfId="5" xr:uid="{A8F76584-54C5-41B5-90D5-B5400EF8E562}"/>
    <cellStyle name="Millares 2 99 3" xfId="13" xr:uid="{C827E9FE-E7CC-4D1F-9FD1-2ED1AC5415BC}"/>
    <cellStyle name="Millares 5" xfId="6" xr:uid="{830978AD-C223-44B9-9CE7-CCF9845670CE}"/>
    <cellStyle name="Millares 5 2" xfId="23" xr:uid="{830978AD-C223-44B9-9CE7-CCF9845670CE}"/>
    <cellStyle name="Normal" xfId="0" builtinId="0"/>
    <cellStyle name="Normal 10 10" xfId="20" xr:uid="{C2379145-7CED-4EB0-B8C7-5DC674EC9042}"/>
    <cellStyle name="Normal 106 4" xfId="22" xr:uid="{1BE3F24D-8461-48CB-B23C-5228BFA5EF04}"/>
    <cellStyle name="Normal 151" xfId="16" xr:uid="{4588412A-7C61-45B3-AA23-93372D76866D}"/>
    <cellStyle name="Normal 158" xfId="4" xr:uid="{1CE477F6-4880-4DB8-9880-3214AA510AAC}"/>
    <cellStyle name="Normal 158 2" xfId="10" xr:uid="{B7F0D039-78AA-44F7-867C-55358EC9B5EE}"/>
    <cellStyle name="Normal 196" xfId="18" xr:uid="{F07FD9B6-B2B9-4236-958F-3AC5591584DF}"/>
    <cellStyle name="Normal 2" xfId="2" xr:uid="{49B2530E-C266-4143-B36F-B233DBDA95D5}"/>
    <cellStyle name="Normal 2 101" xfId="11" xr:uid="{184A4F05-F501-4CAE-99D9-4798774DB1E9}"/>
    <cellStyle name="Normal 2 101 3" xfId="12" xr:uid="{DD7DB95F-93D6-4FAF-B49B-B7CC03ABECEC}"/>
    <cellStyle name="Normal 2 2 4" xfId="1" xr:uid="{5CCDAFBD-4E3C-4ADB-B43E-480C7C3B7325}"/>
    <cellStyle name="Normal 2 3" xfId="3" xr:uid="{F74484C1-0CF2-449F-9F08-F959730C5B33}"/>
    <cellStyle name="Normal 206" xfId="17" xr:uid="{6AEAA5F1-0741-4DB5-910F-20904661244B}"/>
    <cellStyle name="Normal 207" xfId="19" xr:uid="{56F02334-20DD-4D4D-BD03-5216CF07D9C3}"/>
    <cellStyle name="Normal 3" xfId="14" xr:uid="{00000000-0005-0000-0000-000041000000}"/>
    <cellStyle name="Porcentaje 10" xfId="7" xr:uid="{54B9C089-662B-4FAE-8A11-C6587776524D}"/>
    <cellStyle name="Porcentual 2" xfId="8" xr:uid="{27029CA5-D708-49CF-83EC-23312EEF8A4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DD018-1496-4226-8A2D-61078DA2D91E}">
  <sheetPr>
    <tabColor theme="1"/>
  </sheetPr>
  <dimension ref="B2:I79"/>
  <sheetViews>
    <sheetView showGridLines="0" tabSelected="1" zoomScale="85" zoomScaleNormal="85" workbookViewId="0">
      <selection activeCell="D37" sqref="D37"/>
    </sheetView>
  </sheetViews>
  <sheetFormatPr baseColWidth="10" defaultRowHeight="13.8" x14ac:dyDescent="0.3"/>
  <cols>
    <col min="1" max="1" width="5.77734375" style="21" customWidth="1"/>
    <col min="2" max="2" width="7.44140625" style="21" customWidth="1"/>
    <col min="3" max="3" width="58.109375" style="21" customWidth="1"/>
    <col min="4" max="4" width="9.77734375" style="21" customWidth="1"/>
    <col min="5" max="5" width="13.5546875" style="24" customWidth="1"/>
    <col min="6" max="6" width="14" style="21" bestFit="1" customWidth="1"/>
    <col min="7" max="7" width="19.88671875" style="21" customWidth="1"/>
    <col min="8" max="8" width="1.6640625" style="72" customWidth="1"/>
    <col min="9" max="9" width="72.109375" style="23" customWidth="1"/>
    <col min="10" max="16384" width="11.5546875" style="21"/>
  </cols>
  <sheetData>
    <row r="2" spans="2:9" ht="22.8" customHeight="1" x14ac:dyDescent="0.3">
      <c r="B2" s="73" t="s">
        <v>133</v>
      </c>
      <c r="C2" s="73"/>
      <c r="D2" s="74"/>
      <c r="E2" s="75"/>
      <c r="H2" s="22"/>
    </row>
    <row r="3" spans="2:9" ht="14.4" thickBot="1" x14ac:dyDescent="0.35">
      <c r="E3" s="21"/>
      <c r="H3" s="21"/>
    </row>
    <row r="4" spans="2:9" ht="20.399999999999999" customHeight="1" thickBot="1" x14ac:dyDescent="0.35">
      <c r="F4" s="83" t="s">
        <v>134</v>
      </c>
      <c r="G4" s="84"/>
      <c r="H4" s="25"/>
      <c r="I4" s="26" t="s">
        <v>134</v>
      </c>
    </row>
    <row r="5" spans="2:9" ht="27" thickBot="1" x14ac:dyDescent="0.35">
      <c r="B5" s="1" t="s">
        <v>0</v>
      </c>
      <c r="C5" s="2" t="s">
        <v>1</v>
      </c>
      <c r="D5" s="3" t="s">
        <v>8</v>
      </c>
      <c r="E5" s="4" t="s">
        <v>9</v>
      </c>
      <c r="F5" s="5" t="s">
        <v>10</v>
      </c>
      <c r="G5" s="6" t="s">
        <v>11</v>
      </c>
      <c r="H5" s="9"/>
      <c r="I5" s="26" t="s">
        <v>168</v>
      </c>
    </row>
    <row r="6" spans="2:9" ht="20.399999999999999" customHeight="1" x14ac:dyDescent="0.3">
      <c r="B6" s="27">
        <v>1</v>
      </c>
      <c r="C6" s="28" t="s">
        <v>2</v>
      </c>
      <c r="D6" s="29"/>
      <c r="E6" s="30"/>
      <c r="F6" s="30"/>
      <c r="G6" s="31">
        <f>SUM(G7:G8)</f>
        <v>1601151.32</v>
      </c>
      <c r="H6" s="32"/>
      <c r="I6" s="76"/>
    </row>
    <row r="7" spans="2:9" ht="27.6" customHeight="1" x14ac:dyDescent="0.3">
      <c r="B7" s="33">
        <v>1.1000000000000001</v>
      </c>
      <c r="C7" s="34" t="s">
        <v>24</v>
      </c>
      <c r="D7" s="34" t="s">
        <v>22</v>
      </c>
      <c r="E7" s="35">
        <v>1</v>
      </c>
      <c r="F7" s="35">
        <v>1070.02</v>
      </c>
      <c r="G7" s="36">
        <f>+ROUND(E7*F7,2)</f>
        <v>1070.02</v>
      </c>
      <c r="H7" s="32"/>
      <c r="I7" s="37"/>
    </row>
    <row r="8" spans="2:9" ht="55.2" x14ac:dyDescent="0.3">
      <c r="B8" s="33">
        <v>1.2</v>
      </c>
      <c r="C8" s="34" t="s">
        <v>25</v>
      </c>
      <c r="D8" s="34" t="s">
        <v>21</v>
      </c>
      <c r="E8" s="35">
        <v>1</v>
      </c>
      <c r="F8" s="35">
        <v>1600081.3</v>
      </c>
      <c r="G8" s="36">
        <f>+ROUND(E8*F8,2)</f>
        <v>1600081.3</v>
      </c>
      <c r="H8" s="32"/>
      <c r="I8" s="38" t="s">
        <v>139</v>
      </c>
    </row>
    <row r="9" spans="2:9" x14ac:dyDescent="0.3">
      <c r="B9" s="39">
        <v>2</v>
      </c>
      <c r="C9" s="40" t="s">
        <v>3</v>
      </c>
      <c r="D9" s="40"/>
      <c r="E9" s="41"/>
      <c r="F9" s="41">
        <v>0</v>
      </c>
      <c r="G9" s="42">
        <f>+G10</f>
        <v>1325000</v>
      </c>
      <c r="H9" s="32"/>
      <c r="I9" s="38"/>
    </row>
    <row r="10" spans="2:9" ht="55.2" x14ac:dyDescent="0.3">
      <c r="B10" s="43">
        <v>2.1</v>
      </c>
      <c r="C10" s="34" t="s">
        <v>26</v>
      </c>
      <c r="D10" s="34" t="s">
        <v>21</v>
      </c>
      <c r="E10" s="35">
        <v>1</v>
      </c>
      <c r="F10" s="35">
        <v>1325000</v>
      </c>
      <c r="G10" s="36">
        <f>+ROUND(E10*F10,2)</f>
        <v>1325000</v>
      </c>
      <c r="H10" s="32"/>
      <c r="I10" s="38" t="s">
        <v>162</v>
      </c>
    </row>
    <row r="11" spans="2:9" x14ac:dyDescent="0.3">
      <c r="B11" s="39">
        <v>3</v>
      </c>
      <c r="C11" s="40" t="s">
        <v>27</v>
      </c>
      <c r="D11" s="44"/>
      <c r="E11" s="41"/>
      <c r="F11" s="41">
        <v>0</v>
      </c>
      <c r="G11" s="42">
        <f>+G12</f>
        <v>3379824.8199999994</v>
      </c>
      <c r="H11" s="32"/>
      <c r="I11" s="38"/>
    </row>
    <row r="12" spans="2:9" x14ac:dyDescent="0.3">
      <c r="B12" s="45">
        <v>3.1</v>
      </c>
      <c r="C12" s="46" t="s">
        <v>28</v>
      </c>
      <c r="D12" s="46"/>
      <c r="E12" s="47"/>
      <c r="F12" s="47">
        <v>0</v>
      </c>
      <c r="G12" s="48">
        <f>SUM(G13:G18)</f>
        <v>3379824.8199999994</v>
      </c>
      <c r="H12" s="32"/>
      <c r="I12" s="49"/>
    </row>
    <row r="13" spans="2:9" x14ac:dyDescent="0.3">
      <c r="B13" s="43" t="s">
        <v>4</v>
      </c>
      <c r="C13" s="34" t="s">
        <v>29</v>
      </c>
      <c r="D13" s="34" t="s">
        <v>23</v>
      </c>
      <c r="E13" s="50">
        <v>30.7</v>
      </c>
      <c r="F13" s="35">
        <v>3152.82</v>
      </c>
      <c r="G13" s="36">
        <f>+ROUND(E13*F13,2)</f>
        <v>96791.57</v>
      </c>
      <c r="H13" s="32"/>
      <c r="I13" s="51" t="s">
        <v>163</v>
      </c>
    </row>
    <row r="14" spans="2:9" ht="41.4" x14ac:dyDescent="0.3">
      <c r="B14" s="43" t="s">
        <v>30</v>
      </c>
      <c r="C14" s="34" t="s">
        <v>31</v>
      </c>
      <c r="D14" s="34" t="s">
        <v>15</v>
      </c>
      <c r="E14" s="35">
        <v>10</v>
      </c>
      <c r="F14" s="35">
        <v>60284.21</v>
      </c>
      <c r="G14" s="36">
        <f t="shared" ref="G14:G18" si="0">+ROUND(E14*F14,2)</f>
        <v>602842.1</v>
      </c>
      <c r="H14" s="32"/>
      <c r="I14" s="52" t="s">
        <v>164</v>
      </c>
    </row>
    <row r="15" spans="2:9" x14ac:dyDescent="0.3">
      <c r="B15" s="43" t="s">
        <v>32</v>
      </c>
      <c r="C15" s="34" t="s">
        <v>33</v>
      </c>
      <c r="D15" s="34" t="s">
        <v>95</v>
      </c>
      <c r="E15" s="35">
        <v>2.15</v>
      </c>
      <c r="F15" s="35">
        <v>6166.12</v>
      </c>
      <c r="G15" s="36">
        <f t="shared" si="0"/>
        <v>13257.16</v>
      </c>
      <c r="H15" s="32"/>
      <c r="I15" s="53" t="s">
        <v>140</v>
      </c>
    </row>
    <row r="16" spans="2:9" ht="27.6" x14ac:dyDescent="0.3">
      <c r="B16" s="43" t="s">
        <v>34</v>
      </c>
      <c r="C16" s="34" t="s">
        <v>35</v>
      </c>
      <c r="D16" s="34" t="s">
        <v>23</v>
      </c>
      <c r="E16" s="35">
        <v>13.43</v>
      </c>
      <c r="F16" s="35">
        <v>88771.63</v>
      </c>
      <c r="G16" s="36">
        <f t="shared" si="0"/>
        <v>1192202.99</v>
      </c>
      <c r="H16" s="32"/>
      <c r="I16" s="52" t="s">
        <v>141</v>
      </c>
    </row>
    <row r="17" spans="2:9" ht="27.6" x14ac:dyDescent="0.3">
      <c r="B17" s="43" t="s">
        <v>36</v>
      </c>
      <c r="C17" s="54" t="s">
        <v>37</v>
      </c>
      <c r="D17" s="34" t="s">
        <v>15</v>
      </c>
      <c r="E17" s="35">
        <v>10</v>
      </c>
      <c r="F17" s="35">
        <v>136131.42000000001</v>
      </c>
      <c r="G17" s="36">
        <f t="shared" si="0"/>
        <v>1361314.2</v>
      </c>
      <c r="H17" s="32"/>
      <c r="I17" s="53" t="s">
        <v>142</v>
      </c>
    </row>
    <row r="18" spans="2:9" ht="27.6" x14ac:dyDescent="0.3">
      <c r="B18" s="43" t="s">
        <v>38</v>
      </c>
      <c r="C18" s="34" t="s">
        <v>39</v>
      </c>
      <c r="D18" s="34" t="s">
        <v>12</v>
      </c>
      <c r="E18" s="50">
        <v>10126.5</v>
      </c>
      <c r="F18" s="35">
        <v>11.2</v>
      </c>
      <c r="G18" s="36">
        <f t="shared" si="0"/>
        <v>113416.8</v>
      </c>
      <c r="H18" s="32"/>
      <c r="I18" s="53" t="s">
        <v>165</v>
      </c>
    </row>
    <row r="19" spans="2:9" x14ac:dyDescent="0.3">
      <c r="B19" s="39">
        <v>4</v>
      </c>
      <c r="C19" s="40" t="s">
        <v>40</v>
      </c>
      <c r="D19" s="44"/>
      <c r="E19" s="41"/>
      <c r="F19" s="41">
        <v>0</v>
      </c>
      <c r="G19" s="42">
        <f>SUM(G21:G47)</f>
        <v>64754781.280000001</v>
      </c>
      <c r="H19" s="32"/>
      <c r="I19" s="55"/>
    </row>
    <row r="20" spans="2:9" x14ac:dyDescent="0.3">
      <c r="B20" s="45">
        <v>4.0999999999999996</v>
      </c>
      <c r="C20" s="46" t="s">
        <v>28</v>
      </c>
      <c r="D20" s="46"/>
      <c r="E20" s="47"/>
      <c r="F20" s="47">
        <v>0</v>
      </c>
      <c r="G20" s="48"/>
      <c r="H20" s="32"/>
      <c r="I20" s="53"/>
    </row>
    <row r="21" spans="2:9" ht="41.4" x14ac:dyDescent="0.3">
      <c r="B21" s="56" t="s">
        <v>5</v>
      </c>
      <c r="C21" s="57" t="s">
        <v>41</v>
      </c>
      <c r="D21" s="57" t="s">
        <v>42</v>
      </c>
      <c r="E21" s="50">
        <v>907017.37</v>
      </c>
      <c r="F21" s="50">
        <v>7.38</v>
      </c>
      <c r="G21" s="58">
        <f>+ROUND(E21*F21,2)</f>
        <v>6693788.1900000004</v>
      </c>
      <c r="H21" s="32"/>
      <c r="I21" s="52" t="s">
        <v>143</v>
      </c>
    </row>
    <row r="22" spans="2:9" x14ac:dyDescent="0.3">
      <c r="B22" s="56" t="s">
        <v>6</v>
      </c>
      <c r="C22" s="57" t="s">
        <v>43</v>
      </c>
      <c r="D22" s="57" t="s">
        <v>42</v>
      </c>
      <c r="E22" s="50">
        <v>76570.77</v>
      </c>
      <c r="F22" s="50">
        <v>17.39</v>
      </c>
      <c r="G22" s="58">
        <f t="shared" ref="G22:G47" si="1">+ROUND(E22*F22,2)</f>
        <v>1331565.69</v>
      </c>
      <c r="H22" s="32"/>
      <c r="I22" s="38" t="s">
        <v>144</v>
      </c>
    </row>
    <row r="23" spans="2:9" s="82" customFormat="1" x14ac:dyDescent="0.3">
      <c r="B23" s="77" t="s">
        <v>44</v>
      </c>
      <c r="C23" s="78" t="s">
        <v>45</v>
      </c>
      <c r="D23" s="78" t="s">
        <v>42</v>
      </c>
      <c r="E23" s="79">
        <v>110280</v>
      </c>
      <c r="F23" s="79">
        <v>11.78</v>
      </c>
      <c r="G23" s="80">
        <f t="shared" si="1"/>
        <v>1299098.3999999999</v>
      </c>
      <c r="H23" s="81"/>
      <c r="I23" s="51" t="s">
        <v>145</v>
      </c>
    </row>
    <row r="24" spans="2:9" s="59" customFormat="1" x14ac:dyDescent="0.3">
      <c r="B24" s="56" t="s">
        <v>46</v>
      </c>
      <c r="C24" s="57" t="s">
        <v>47</v>
      </c>
      <c r="D24" s="57" t="s">
        <v>12</v>
      </c>
      <c r="E24" s="50">
        <v>65625</v>
      </c>
      <c r="F24" s="50">
        <v>5.91</v>
      </c>
      <c r="G24" s="58">
        <f t="shared" si="1"/>
        <v>387843.75</v>
      </c>
      <c r="H24" s="32"/>
      <c r="I24" s="52" t="s">
        <v>145</v>
      </c>
    </row>
    <row r="25" spans="2:9" ht="27.6" x14ac:dyDescent="0.3">
      <c r="B25" s="56" t="s">
        <v>48</v>
      </c>
      <c r="C25" s="57" t="s">
        <v>49</v>
      </c>
      <c r="D25" s="57" t="s">
        <v>50</v>
      </c>
      <c r="E25" s="50">
        <v>164094.78599999999</v>
      </c>
      <c r="F25" s="50">
        <v>9.2100000000000009</v>
      </c>
      <c r="G25" s="58">
        <f t="shared" si="1"/>
        <v>1511312.98</v>
      </c>
      <c r="H25" s="32"/>
      <c r="I25" s="53" t="s">
        <v>146</v>
      </c>
    </row>
    <row r="26" spans="2:9" ht="27.6" x14ac:dyDescent="0.3">
      <c r="B26" s="56" t="s">
        <v>51</v>
      </c>
      <c r="C26" s="57" t="s">
        <v>52</v>
      </c>
      <c r="D26" s="57" t="s">
        <v>13</v>
      </c>
      <c r="E26" s="50">
        <v>32818.955999999998</v>
      </c>
      <c r="F26" s="50">
        <v>2.67</v>
      </c>
      <c r="G26" s="58">
        <f t="shared" si="1"/>
        <v>87626.61</v>
      </c>
      <c r="H26" s="32"/>
      <c r="I26" s="52" t="s">
        <v>147</v>
      </c>
    </row>
    <row r="27" spans="2:9" x14ac:dyDescent="0.3">
      <c r="B27" s="56" t="s">
        <v>53</v>
      </c>
      <c r="C27" s="57" t="s">
        <v>54</v>
      </c>
      <c r="D27" s="57" t="s">
        <v>14</v>
      </c>
      <c r="E27" s="50">
        <v>228528.93</v>
      </c>
      <c r="F27" s="50">
        <v>2.11</v>
      </c>
      <c r="G27" s="58">
        <f t="shared" si="1"/>
        <v>482196.04</v>
      </c>
      <c r="H27" s="32"/>
      <c r="I27" s="52" t="s">
        <v>135</v>
      </c>
    </row>
    <row r="28" spans="2:9" ht="41.4" x14ac:dyDescent="0.3">
      <c r="B28" s="56" t="s">
        <v>55</v>
      </c>
      <c r="C28" s="57" t="s">
        <v>56</v>
      </c>
      <c r="D28" s="57" t="s">
        <v>12</v>
      </c>
      <c r="E28" s="50">
        <v>8569.83</v>
      </c>
      <c r="F28" s="50">
        <v>27.98</v>
      </c>
      <c r="G28" s="58">
        <f t="shared" si="1"/>
        <v>239783.84</v>
      </c>
      <c r="H28" s="32"/>
      <c r="I28" s="52" t="s">
        <v>148</v>
      </c>
    </row>
    <row r="29" spans="2:9" ht="69" x14ac:dyDescent="0.3">
      <c r="B29" s="56" t="s">
        <v>55</v>
      </c>
      <c r="C29" s="57" t="s">
        <v>57</v>
      </c>
      <c r="D29" s="57" t="s">
        <v>12</v>
      </c>
      <c r="E29" s="50">
        <v>546982.62</v>
      </c>
      <c r="F29" s="50">
        <v>35.82</v>
      </c>
      <c r="G29" s="58">
        <f t="shared" si="1"/>
        <v>19592917.449999999</v>
      </c>
      <c r="H29" s="32"/>
      <c r="I29" s="52" t="s">
        <v>153</v>
      </c>
    </row>
    <row r="30" spans="2:9" x14ac:dyDescent="0.3">
      <c r="B30" s="56" t="s">
        <v>58</v>
      </c>
      <c r="C30" s="57" t="s">
        <v>59</v>
      </c>
      <c r="D30" s="57" t="s">
        <v>13</v>
      </c>
      <c r="E30" s="50">
        <v>382887.83400000003</v>
      </c>
      <c r="F30" s="50">
        <v>9.2100000000000009</v>
      </c>
      <c r="G30" s="58">
        <f t="shared" si="1"/>
        <v>3526396.95</v>
      </c>
      <c r="H30" s="32"/>
      <c r="I30" s="53" t="s">
        <v>149</v>
      </c>
    </row>
    <row r="31" spans="2:9" ht="27.6" x14ac:dyDescent="0.3">
      <c r="B31" s="56" t="s">
        <v>60</v>
      </c>
      <c r="C31" s="57" t="s">
        <v>61</v>
      </c>
      <c r="D31" s="57" t="s">
        <v>13</v>
      </c>
      <c r="E31" s="50">
        <v>76577.564000000013</v>
      </c>
      <c r="F31" s="50">
        <v>2.67</v>
      </c>
      <c r="G31" s="58">
        <f t="shared" si="1"/>
        <v>204462.1</v>
      </c>
      <c r="H31" s="32"/>
      <c r="I31" s="52" t="s">
        <v>150</v>
      </c>
    </row>
    <row r="32" spans="2:9" x14ac:dyDescent="0.3">
      <c r="B32" s="56" t="s">
        <v>62</v>
      </c>
      <c r="C32" s="57" t="s">
        <v>63</v>
      </c>
      <c r="D32" s="57" t="s">
        <v>42</v>
      </c>
      <c r="E32" s="50">
        <v>546982.62</v>
      </c>
      <c r="F32" s="50">
        <v>15.93</v>
      </c>
      <c r="G32" s="58">
        <f t="shared" si="1"/>
        <v>8713433.1400000006</v>
      </c>
      <c r="H32" s="32"/>
      <c r="I32" s="52" t="s">
        <v>20</v>
      </c>
    </row>
    <row r="33" spans="2:9" x14ac:dyDescent="0.3">
      <c r="B33" s="56" t="s">
        <v>64</v>
      </c>
      <c r="C33" s="57" t="s">
        <v>65</v>
      </c>
      <c r="D33" s="57" t="s">
        <v>66</v>
      </c>
      <c r="E33" s="50">
        <v>15678.45</v>
      </c>
      <c r="F33" s="50">
        <v>1.62</v>
      </c>
      <c r="G33" s="58">
        <f t="shared" si="1"/>
        <v>25399.09</v>
      </c>
      <c r="H33" s="32"/>
      <c r="I33" s="52" t="s">
        <v>136</v>
      </c>
    </row>
    <row r="34" spans="2:9" x14ac:dyDescent="0.3">
      <c r="B34" s="56" t="s">
        <v>67</v>
      </c>
      <c r="C34" s="57" t="s">
        <v>68</v>
      </c>
      <c r="D34" s="57" t="s">
        <v>14</v>
      </c>
      <c r="E34" s="50">
        <v>293120</v>
      </c>
      <c r="F34" s="50">
        <v>8.81</v>
      </c>
      <c r="G34" s="58">
        <f t="shared" si="1"/>
        <v>2582387.2000000002</v>
      </c>
      <c r="H34" s="32"/>
      <c r="I34" s="52" t="s">
        <v>20</v>
      </c>
    </row>
    <row r="35" spans="2:9" x14ac:dyDescent="0.3">
      <c r="B35" s="56" t="s">
        <v>69</v>
      </c>
      <c r="C35" s="57" t="s">
        <v>70</v>
      </c>
      <c r="D35" s="57" t="s">
        <v>12</v>
      </c>
      <c r="E35" s="50">
        <v>558848.02000000014</v>
      </c>
      <c r="F35" s="50">
        <v>3.68</v>
      </c>
      <c r="G35" s="58">
        <f t="shared" si="1"/>
        <v>2056560.71</v>
      </c>
      <c r="H35" s="32"/>
      <c r="I35" s="52" t="s">
        <v>137</v>
      </c>
    </row>
    <row r="36" spans="2:9" x14ac:dyDescent="0.3">
      <c r="B36" s="56" t="s">
        <v>71</v>
      </c>
      <c r="C36" s="57" t="s">
        <v>72</v>
      </c>
      <c r="D36" s="57" t="s">
        <v>73</v>
      </c>
      <c r="E36" s="50">
        <v>558848.02000000014</v>
      </c>
      <c r="F36" s="50">
        <v>9.58</v>
      </c>
      <c r="G36" s="58">
        <f t="shared" si="1"/>
        <v>5353764.03</v>
      </c>
      <c r="H36" s="32"/>
      <c r="I36" s="52" t="s">
        <v>149</v>
      </c>
    </row>
    <row r="37" spans="2:9" x14ac:dyDescent="0.3">
      <c r="B37" s="56" t="s">
        <v>74</v>
      </c>
      <c r="C37" s="57" t="s">
        <v>75</v>
      </c>
      <c r="D37" s="57" t="s">
        <v>73</v>
      </c>
      <c r="E37" s="50">
        <v>1355230.4574507673</v>
      </c>
      <c r="F37" s="50">
        <v>2.6</v>
      </c>
      <c r="G37" s="58">
        <f t="shared" si="1"/>
        <v>3523599.19</v>
      </c>
      <c r="H37" s="32"/>
      <c r="I37" s="52" t="s">
        <v>151</v>
      </c>
    </row>
    <row r="38" spans="2:9" ht="55.2" x14ac:dyDescent="0.3">
      <c r="B38" s="56" t="s">
        <v>76</v>
      </c>
      <c r="C38" s="57" t="s">
        <v>77</v>
      </c>
      <c r="D38" s="57" t="s">
        <v>12</v>
      </c>
      <c r="E38" s="50">
        <v>28571.09</v>
      </c>
      <c r="F38" s="50">
        <v>71.89</v>
      </c>
      <c r="G38" s="58">
        <f t="shared" si="1"/>
        <v>2053975.66</v>
      </c>
      <c r="H38" s="32"/>
      <c r="I38" s="53" t="s">
        <v>152</v>
      </c>
    </row>
    <row r="39" spans="2:9" x14ac:dyDescent="0.3">
      <c r="B39" s="56" t="s">
        <v>78</v>
      </c>
      <c r="C39" s="57" t="s">
        <v>79</v>
      </c>
      <c r="D39" s="57" t="s">
        <v>12</v>
      </c>
      <c r="E39" s="50">
        <v>28571.09</v>
      </c>
      <c r="F39" s="50">
        <v>29.42</v>
      </c>
      <c r="G39" s="58">
        <f t="shared" si="1"/>
        <v>840561.47</v>
      </c>
      <c r="H39" s="32"/>
      <c r="I39" s="52" t="s">
        <v>20</v>
      </c>
    </row>
    <row r="40" spans="2:9" x14ac:dyDescent="0.3">
      <c r="B40" s="56" t="s">
        <v>80</v>
      </c>
      <c r="C40" s="57" t="s">
        <v>81</v>
      </c>
      <c r="D40" s="57" t="s">
        <v>13</v>
      </c>
      <c r="E40" s="50">
        <v>28571.09</v>
      </c>
      <c r="F40" s="50">
        <v>9.2100000000000009</v>
      </c>
      <c r="G40" s="58">
        <f t="shared" si="1"/>
        <v>263139.74</v>
      </c>
      <c r="H40" s="32"/>
      <c r="I40" s="52" t="s">
        <v>151</v>
      </c>
    </row>
    <row r="41" spans="2:9" x14ac:dyDescent="0.3">
      <c r="B41" s="56" t="s">
        <v>82</v>
      </c>
      <c r="C41" s="57" t="s">
        <v>83</v>
      </c>
      <c r="D41" s="57" t="s">
        <v>13</v>
      </c>
      <c r="E41" s="50">
        <v>75740.14</v>
      </c>
      <c r="F41" s="50">
        <v>2.67</v>
      </c>
      <c r="G41" s="58">
        <f t="shared" si="1"/>
        <v>202226.17</v>
      </c>
      <c r="H41" s="32"/>
      <c r="I41" s="52" t="s">
        <v>151</v>
      </c>
    </row>
    <row r="42" spans="2:9" ht="55.2" x14ac:dyDescent="0.3">
      <c r="B42" s="56" t="s">
        <v>84</v>
      </c>
      <c r="C42" s="57" t="s">
        <v>85</v>
      </c>
      <c r="D42" s="57" t="s">
        <v>12</v>
      </c>
      <c r="E42" s="50">
        <v>18162.650000000001</v>
      </c>
      <c r="F42" s="50">
        <v>64.91</v>
      </c>
      <c r="G42" s="58">
        <f t="shared" si="1"/>
        <v>1178937.6100000001</v>
      </c>
      <c r="H42" s="32"/>
      <c r="I42" s="53" t="s">
        <v>166</v>
      </c>
    </row>
    <row r="43" spans="2:9" x14ac:dyDescent="0.3">
      <c r="B43" s="56" t="s">
        <v>86</v>
      </c>
      <c r="C43" s="57" t="s">
        <v>87</v>
      </c>
      <c r="D43" s="57" t="s">
        <v>12</v>
      </c>
      <c r="E43" s="50">
        <v>18162.650000000001</v>
      </c>
      <c r="F43" s="50">
        <v>13.31</v>
      </c>
      <c r="G43" s="58">
        <f t="shared" si="1"/>
        <v>241744.87</v>
      </c>
      <c r="H43" s="32"/>
      <c r="I43" s="49" t="s">
        <v>129</v>
      </c>
    </row>
    <row r="44" spans="2:9" ht="27.6" x14ac:dyDescent="0.3">
      <c r="B44" s="56" t="s">
        <v>88</v>
      </c>
      <c r="C44" s="57" t="s">
        <v>89</v>
      </c>
      <c r="D44" s="57" t="s">
        <v>13</v>
      </c>
      <c r="E44" s="50">
        <v>18162.650000000001</v>
      </c>
      <c r="F44" s="50">
        <v>9.2100000000000009</v>
      </c>
      <c r="G44" s="58">
        <f t="shared" si="1"/>
        <v>167278.01</v>
      </c>
      <c r="H44" s="32"/>
      <c r="I44" s="52" t="s">
        <v>154</v>
      </c>
    </row>
    <row r="45" spans="2:9" ht="27.6" x14ac:dyDescent="0.3">
      <c r="B45" s="56" t="s">
        <v>90</v>
      </c>
      <c r="C45" s="57" t="s">
        <v>91</v>
      </c>
      <c r="D45" s="57" t="s">
        <v>13</v>
      </c>
      <c r="E45" s="50">
        <v>118950.12</v>
      </c>
      <c r="F45" s="50">
        <v>2.67</v>
      </c>
      <c r="G45" s="58">
        <f t="shared" si="1"/>
        <v>317596.82</v>
      </c>
      <c r="H45" s="32"/>
      <c r="I45" s="52" t="s">
        <v>154</v>
      </c>
    </row>
    <row r="46" spans="2:9" ht="41.4" x14ac:dyDescent="0.3">
      <c r="B46" s="56" t="s">
        <v>92</v>
      </c>
      <c r="C46" s="57" t="s">
        <v>93</v>
      </c>
      <c r="D46" s="57" t="s">
        <v>12</v>
      </c>
      <c r="E46" s="50">
        <v>15746.37</v>
      </c>
      <c r="F46" s="50">
        <v>101.22</v>
      </c>
      <c r="G46" s="58">
        <f t="shared" si="1"/>
        <v>1593847.57</v>
      </c>
      <c r="H46" s="32"/>
      <c r="I46" s="52" t="s">
        <v>155</v>
      </c>
    </row>
    <row r="47" spans="2:9" x14ac:dyDescent="0.3">
      <c r="B47" s="56"/>
      <c r="C47" s="57" t="s">
        <v>94</v>
      </c>
      <c r="D47" s="57" t="s">
        <v>12</v>
      </c>
      <c r="E47" s="50">
        <v>53662.5</v>
      </c>
      <c r="F47" s="50">
        <v>5.28</v>
      </c>
      <c r="G47" s="58">
        <f t="shared" si="1"/>
        <v>283338</v>
      </c>
      <c r="H47" s="32"/>
      <c r="I47" s="52" t="s">
        <v>131</v>
      </c>
    </row>
    <row r="48" spans="2:9" x14ac:dyDescent="0.3">
      <c r="B48" s="39">
        <v>5</v>
      </c>
      <c r="C48" s="40" t="s">
        <v>96</v>
      </c>
      <c r="D48" s="44"/>
      <c r="E48" s="41"/>
      <c r="F48" s="41">
        <v>0</v>
      </c>
      <c r="G48" s="42">
        <f>+G49</f>
        <v>11357780.720000001</v>
      </c>
      <c r="H48" s="32"/>
      <c r="I48" s="49"/>
    </row>
    <row r="49" spans="2:9" x14ac:dyDescent="0.3">
      <c r="B49" s="45">
        <v>5.0999999999999996</v>
      </c>
      <c r="C49" s="46" t="s">
        <v>28</v>
      </c>
      <c r="D49" s="46"/>
      <c r="E49" s="47"/>
      <c r="F49" s="47">
        <v>0</v>
      </c>
      <c r="G49" s="48">
        <f>SUM(G50:G55)</f>
        <v>11357780.720000001</v>
      </c>
      <c r="H49" s="32"/>
      <c r="I49" s="49"/>
    </row>
    <row r="50" spans="2:9" x14ac:dyDescent="0.3">
      <c r="B50" s="43" t="s">
        <v>97</v>
      </c>
      <c r="C50" s="34" t="s">
        <v>98</v>
      </c>
      <c r="D50" s="34" t="s">
        <v>42</v>
      </c>
      <c r="E50" s="35">
        <v>60240</v>
      </c>
      <c r="F50" s="35">
        <v>18.37</v>
      </c>
      <c r="G50" s="36">
        <f>+ROUND(E50*F50,2)</f>
        <v>1106608.8</v>
      </c>
      <c r="H50" s="32"/>
      <c r="I50" s="49" t="s">
        <v>130</v>
      </c>
    </row>
    <row r="51" spans="2:9" x14ac:dyDescent="0.3">
      <c r="B51" s="43" t="s">
        <v>99</v>
      </c>
      <c r="C51" s="34" t="s">
        <v>100</v>
      </c>
      <c r="D51" s="34" t="s">
        <v>12</v>
      </c>
      <c r="E51" s="35">
        <v>35887.5</v>
      </c>
      <c r="F51" s="35">
        <v>18.37</v>
      </c>
      <c r="G51" s="36">
        <f t="shared" ref="G51:G55" si="2">+ROUND(E51*F51,2)</f>
        <v>659253.38</v>
      </c>
      <c r="H51" s="32"/>
      <c r="I51" s="49" t="s">
        <v>130</v>
      </c>
    </row>
    <row r="52" spans="2:9" x14ac:dyDescent="0.3">
      <c r="B52" s="43" t="s">
        <v>101</v>
      </c>
      <c r="C52" s="34" t="s">
        <v>102</v>
      </c>
      <c r="D52" s="34" t="s">
        <v>12</v>
      </c>
      <c r="E52" s="35">
        <v>14152.5</v>
      </c>
      <c r="F52" s="35">
        <v>18.37</v>
      </c>
      <c r="G52" s="36">
        <f t="shared" si="2"/>
        <v>259981.43</v>
      </c>
      <c r="H52" s="32"/>
      <c r="I52" s="49" t="s">
        <v>130</v>
      </c>
    </row>
    <row r="53" spans="2:9" x14ac:dyDescent="0.3">
      <c r="B53" s="43" t="s">
        <v>103</v>
      </c>
      <c r="C53" s="34" t="s">
        <v>104</v>
      </c>
      <c r="D53" s="34" t="s">
        <v>12</v>
      </c>
      <c r="E53" s="35">
        <v>102567.02</v>
      </c>
      <c r="F53" s="35">
        <v>41.61</v>
      </c>
      <c r="G53" s="36">
        <f t="shared" si="2"/>
        <v>4267813.7</v>
      </c>
      <c r="H53" s="32"/>
      <c r="I53" s="49" t="s">
        <v>138</v>
      </c>
    </row>
    <row r="54" spans="2:9" x14ac:dyDescent="0.3">
      <c r="B54" s="43" t="s">
        <v>105</v>
      </c>
      <c r="C54" s="34" t="s">
        <v>106</v>
      </c>
      <c r="D54" s="34" t="s">
        <v>12</v>
      </c>
      <c r="E54" s="35">
        <v>88061.89</v>
      </c>
      <c r="F54" s="35">
        <v>41.61</v>
      </c>
      <c r="G54" s="36">
        <f t="shared" si="2"/>
        <v>3664255.24</v>
      </c>
      <c r="H54" s="32"/>
      <c r="I54" s="49" t="s">
        <v>156</v>
      </c>
    </row>
    <row r="55" spans="2:9" x14ac:dyDescent="0.3">
      <c r="B55" s="43" t="s">
        <v>107</v>
      </c>
      <c r="C55" s="34" t="s">
        <v>108</v>
      </c>
      <c r="D55" s="34" t="s">
        <v>12</v>
      </c>
      <c r="E55" s="35">
        <v>33642.589999999997</v>
      </c>
      <c r="F55" s="35">
        <v>41.61</v>
      </c>
      <c r="G55" s="36">
        <f t="shared" si="2"/>
        <v>1399868.17</v>
      </c>
      <c r="H55" s="32"/>
      <c r="I55" s="49" t="s">
        <v>156</v>
      </c>
    </row>
    <row r="56" spans="2:9" x14ac:dyDescent="0.3">
      <c r="B56" s="39">
        <v>6</v>
      </c>
      <c r="C56" s="40" t="s">
        <v>109</v>
      </c>
      <c r="D56" s="40"/>
      <c r="E56" s="41"/>
      <c r="F56" s="41">
        <v>0</v>
      </c>
      <c r="G56" s="42">
        <f>SUM(G57:G58)</f>
        <v>5805446.9499999993</v>
      </c>
      <c r="H56" s="32"/>
      <c r="I56" s="49"/>
    </row>
    <row r="57" spans="2:9" ht="27.6" x14ac:dyDescent="0.3">
      <c r="B57" s="43">
        <v>6.1</v>
      </c>
      <c r="C57" s="54" t="s">
        <v>110</v>
      </c>
      <c r="D57" s="34" t="s">
        <v>13</v>
      </c>
      <c r="E57" s="35">
        <v>334551.5</v>
      </c>
      <c r="F57" s="35">
        <v>9.7799999999999994</v>
      </c>
      <c r="G57" s="36">
        <f>+ROUND(E57*F57,2)</f>
        <v>3271913.67</v>
      </c>
      <c r="H57" s="32"/>
      <c r="I57" s="38" t="s">
        <v>154</v>
      </c>
    </row>
    <row r="58" spans="2:9" ht="27.6" x14ac:dyDescent="0.3">
      <c r="B58" s="43">
        <v>6.2</v>
      </c>
      <c r="C58" s="34" t="s">
        <v>111</v>
      </c>
      <c r="D58" s="34" t="s">
        <v>13</v>
      </c>
      <c r="E58" s="35">
        <v>830666.65</v>
      </c>
      <c r="F58" s="35">
        <v>3.05</v>
      </c>
      <c r="G58" s="36">
        <f>+ROUND(E58*F58,2)</f>
        <v>2533533.2799999998</v>
      </c>
      <c r="H58" s="32"/>
      <c r="I58" s="38" t="s">
        <v>154</v>
      </c>
    </row>
    <row r="59" spans="2:9" x14ac:dyDescent="0.3">
      <c r="B59" s="39">
        <v>7</v>
      </c>
      <c r="C59" s="40" t="s">
        <v>112</v>
      </c>
      <c r="D59" s="44"/>
      <c r="E59" s="41"/>
      <c r="F59" s="41">
        <v>0</v>
      </c>
      <c r="G59" s="42">
        <f>SUM(G60:G67)</f>
        <v>1043407.0499999999</v>
      </c>
      <c r="H59" s="32"/>
      <c r="I59" s="49"/>
    </row>
    <row r="60" spans="2:9" x14ac:dyDescent="0.3">
      <c r="B60" s="43">
        <v>7.1</v>
      </c>
      <c r="C60" s="34" t="s">
        <v>113</v>
      </c>
      <c r="D60" s="34" t="s">
        <v>12</v>
      </c>
      <c r="E60" s="35">
        <v>6285</v>
      </c>
      <c r="F60" s="35">
        <v>18.37</v>
      </c>
      <c r="G60" s="36">
        <f>+ROUND(E60*F60,2)</f>
        <v>115455.45</v>
      </c>
      <c r="H60" s="32"/>
      <c r="I60" s="49" t="s">
        <v>130</v>
      </c>
    </row>
    <row r="61" spans="2:9" x14ac:dyDescent="0.3">
      <c r="B61" s="43">
        <v>7.2</v>
      </c>
      <c r="C61" s="34" t="s">
        <v>114</v>
      </c>
      <c r="D61" s="34" t="s">
        <v>12</v>
      </c>
      <c r="E61" s="35">
        <v>1257</v>
      </c>
      <c r="F61" s="35">
        <v>41.61</v>
      </c>
      <c r="G61" s="36">
        <f>+ROUND(E61*F61,2)</f>
        <v>52303.77</v>
      </c>
      <c r="H61" s="32"/>
      <c r="I61" s="49" t="s">
        <v>156</v>
      </c>
    </row>
    <row r="62" spans="2:9" ht="27.6" x14ac:dyDescent="0.3">
      <c r="B62" s="43">
        <v>7.3</v>
      </c>
      <c r="C62" s="34" t="s">
        <v>115</v>
      </c>
      <c r="D62" s="34" t="s">
        <v>12</v>
      </c>
      <c r="E62" s="35">
        <v>16440</v>
      </c>
      <c r="F62" s="35">
        <v>13.2</v>
      </c>
      <c r="G62" s="36">
        <f t="shared" ref="G62:G66" si="3">+ROUND(E62*F62,2)</f>
        <v>217008</v>
      </c>
      <c r="H62" s="32"/>
      <c r="I62" s="38" t="s">
        <v>157</v>
      </c>
    </row>
    <row r="63" spans="2:9" x14ac:dyDescent="0.3">
      <c r="B63" s="43">
        <v>7.4</v>
      </c>
      <c r="C63" s="34" t="s">
        <v>116</v>
      </c>
      <c r="D63" s="34" t="s">
        <v>12</v>
      </c>
      <c r="E63" s="35">
        <v>4932</v>
      </c>
      <c r="F63" s="35">
        <v>12.24</v>
      </c>
      <c r="G63" s="36">
        <f t="shared" si="3"/>
        <v>60367.68</v>
      </c>
      <c r="H63" s="32"/>
      <c r="I63" s="38" t="s">
        <v>158</v>
      </c>
    </row>
    <row r="64" spans="2:9" ht="55.2" x14ac:dyDescent="0.3">
      <c r="B64" s="43">
        <v>7.5</v>
      </c>
      <c r="C64" s="34" t="s">
        <v>117</v>
      </c>
      <c r="D64" s="34" t="s">
        <v>12</v>
      </c>
      <c r="E64" s="35">
        <v>2055</v>
      </c>
      <c r="F64" s="35">
        <v>37.799999999999997</v>
      </c>
      <c r="G64" s="36">
        <f t="shared" si="3"/>
        <v>77679</v>
      </c>
      <c r="H64" s="32"/>
      <c r="I64" s="38" t="s">
        <v>167</v>
      </c>
    </row>
    <row r="65" spans="2:9" x14ac:dyDescent="0.3">
      <c r="B65" s="43">
        <v>7.6</v>
      </c>
      <c r="C65" s="34" t="s">
        <v>118</v>
      </c>
      <c r="D65" s="34" t="s">
        <v>12</v>
      </c>
      <c r="E65" s="35">
        <v>2055</v>
      </c>
      <c r="F65" s="35">
        <v>245.77</v>
      </c>
      <c r="G65" s="36">
        <f t="shared" si="3"/>
        <v>505057.35</v>
      </c>
      <c r="H65" s="32"/>
      <c r="I65" s="38" t="s">
        <v>159</v>
      </c>
    </row>
    <row r="66" spans="2:9" ht="27.6" x14ac:dyDescent="0.3">
      <c r="B66" s="43">
        <v>7.7</v>
      </c>
      <c r="C66" s="34" t="s">
        <v>119</v>
      </c>
      <c r="D66" s="34" t="s">
        <v>12</v>
      </c>
      <c r="E66" s="35">
        <v>1027.5</v>
      </c>
      <c r="F66" s="35">
        <v>9.58</v>
      </c>
      <c r="G66" s="36">
        <f t="shared" si="3"/>
        <v>9843.4500000000007</v>
      </c>
      <c r="H66" s="32"/>
      <c r="I66" s="38" t="s">
        <v>154</v>
      </c>
    </row>
    <row r="67" spans="2:9" ht="27.6" x14ac:dyDescent="0.3">
      <c r="B67" s="43">
        <v>7.8</v>
      </c>
      <c r="C67" s="34" t="s">
        <v>120</v>
      </c>
      <c r="D67" s="34" t="s">
        <v>12</v>
      </c>
      <c r="E67" s="35">
        <v>2055</v>
      </c>
      <c r="F67" s="35">
        <v>2.77</v>
      </c>
      <c r="G67" s="36">
        <f>+ROUND(E67*F67,2)</f>
        <v>5692.35</v>
      </c>
      <c r="H67" s="32"/>
      <c r="I67" s="38" t="s">
        <v>154</v>
      </c>
    </row>
    <row r="68" spans="2:9" x14ac:dyDescent="0.3">
      <c r="B68" s="39">
        <v>8</v>
      </c>
      <c r="C68" s="40" t="s">
        <v>121</v>
      </c>
      <c r="D68" s="40"/>
      <c r="E68" s="41"/>
      <c r="F68" s="41">
        <v>0</v>
      </c>
      <c r="G68" s="42">
        <f>SUM(G69:G73)</f>
        <v>481457.10000000003</v>
      </c>
      <c r="H68" s="32"/>
      <c r="I68" s="49"/>
    </row>
    <row r="69" spans="2:9" x14ac:dyDescent="0.3">
      <c r="B69" s="43">
        <v>8.1</v>
      </c>
      <c r="C69" s="34" t="s">
        <v>122</v>
      </c>
      <c r="D69" s="34" t="s">
        <v>123</v>
      </c>
      <c r="E69" s="35">
        <v>7</v>
      </c>
      <c r="F69" s="35">
        <v>0</v>
      </c>
      <c r="G69" s="36">
        <f>+ROUND(E69*F69,2)</f>
        <v>0</v>
      </c>
      <c r="H69" s="32"/>
      <c r="I69" s="49" t="s">
        <v>132</v>
      </c>
    </row>
    <row r="70" spans="2:9" x14ac:dyDescent="0.3">
      <c r="B70" s="43">
        <v>8.1999999999999993</v>
      </c>
      <c r="C70" s="34" t="s">
        <v>124</v>
      </c>
      <c r="D70" s="34" t="s">
        <v>123</v>
      </c>
      <c r="E70" s="35">
        <v>18</v>
      </c>
      <c r="F70" s="35">
        <v>26275.9</v>
      </c>
      <c r="G70" s="36">
        <f>+ROUND(E70*F70,2)</f>
        <v>472966.2</v>
      </c>
      <c r="H70" s="32"/>
      <c r="I70" s="38" t="s">
        <v>160</v>
      </c>
    </row>
    <row r="71" spans="2:9" x14ac:dyDescent="0.3">
      <c r="B71" s="43">
        <v>8.3000000000000007</v>
      </c>
      <c r="C71" s="34" t="s">
        <v>125</v>
      </c>
      <c r="D71" s="34" t="s">
        <v>123</v>
      </c>
      <c r="E71" s="35">
        <v>40</v>
      </c>
      <c r="F71" s="35">
        <v>0</v>
      </c>
      <c r="G71" s="36">
        <f t="shared" ref="G71:G73" si="4">+ROUND(E71*F71,2)</f>
        <v>0</v>
      </c>
      <c r="H71" s="32"/>
      <c r="I71" s="49" t="s">
        <v>132</v>
      </c>
    </row>
    <row r="72" spans="2:9" x14ac:dyDescent="0.3">
      <c r="B72" s="43">
        <v>8.4</v>
      </c>
      <c r="C72" s="34" t="s">
        <v>126</v>
      </c>
      <c r="D72" s="34" t="s">
        <v>123</v>
      </c>
      <c r="E72" s="35">
        <v>6</v>
      </c>
      <c r="F72" s="35">
        <v>1415.15</v>
      </c>
      <c r="G72" s="36">
        <f t="shared" si="4"/>
        <v>8490.9</v>
      </c>
      <c r="H72" s="32"/>
      <c r="I72" s="49" t="s">
        <v>130</v>
      </c>
    </row>
    <row r="73" spans="2:9" x14ac:dyDescent="0.3">
      <c r="B73" s="43">
        <v>8.5</v>
      </c>
      <c r="C73" s="34" t="s">
        <v>127</v>
      </c>
      <c r="D73" s="34" t="s">
        <v>123</v>
      </c>
      <c r="E73" s="35">
        <v>25</v>
      </c>
      <c r="F73" s="35">
        <v>0</v>
      </c>
      <c r="G73" s="36">
        <f t="shared" si="4"/>
        <v>0</v>
      </c>
      <c r="H73" s="32"/>
      <c r="I73" s="49" t="s">
        <v>132</v>
      </c>
    </row>
    <row r="74" spans="2:9" x14ac:dyDescent="0.3">
      <c r="B74" s="60">
        <v>9</v>
      </c>
      <c r="C74" s="40" t="s">
        <v>7</v>
      </c>
      <c r="D74" s="44"/>
      <c r="E74" s="41"/>
      <c r="F74" s="41">
        <v>0</v>
      </c>
      <c r="G74" s="42">
        <f>+G75</f>
        <v>662665.19999999995</v>
      </c>
      <c r="H74" s="32"/>
      <c r="I74" s="49"/>
    </row>
    <row r="75" spans="2:9" ht="14.4" thickBot="1" x14ac:dyDescent="0.35">
      <c r="B75" s="61">
        <v>9.1</v>
      </c>
      <c r="C75" s="62" t="s">
        <v>128</v>
      </c>
      <c r="D75" s="63" t="s">
        <v>15</v>
      </c>
      <c r="E75" s="64">
        <v>10</v>
      </c>
      <c r="F75" s="64">
        <v>66266.52</v>
      </c>
      <c r="G75" s="65">
        <f>+ROUND(E75*F75,2)</f>
        <v>662665.19999999995</v>
      </c>
      <c r="H75" s="32"/>
      <c r="I75" s="49" t="s">
        <v>130</v>
      </c>
    </row>
    <row r="76" spans="2:9" ht="14.4" thickBot="1" x14ac:dyDescent="0.35">
      <c r="B76" s="10"/>
      <c r="C76" s="66" t="s">
        <v>16</v>
      </c>
      <c r="D76" s="67"/>
      <c r="E76" s="67"/>
      <c r="F76" s="68"/>
      <c r="G76" s="11">
        <f>+G6+G9+G11+G19+G48+G56+G59+G68+G74</f>
        <v>90411514.439999998</v>
      </c>
      <c r="H76" s="12"/>
      <c r="I76" s="49"/>
    </row>
    <row r="77" spans="2:9" ht="358.8" x14ac:dyDescent="0.3">
      <c r="B77" s="13"/>
      <c r="C77" s="69" t="s">
        <v>17</v>
      </c>
      <c r="D77" s="7"/>
      <c r="E77" s="14"/>
      <c r="F77" s="15"/>
      <c r="G77" s="16">
        <v>16158993.58</v>
      </c>
      <c r="H77" s="12"/>
      <c r="I77" s="53" t="s">
        <v>161</v>
      </c>
    </row>
    <row r="78" spans="2:9" ht="14.4" thickBot="1" x14ac:dyDescent="0.35">
      <c r="B78" s="17"/>
      <c r="C78" s="70" t="s">
        <v>18</v>
      </c>
      <c r="D78" s="8"/>
      <c r="E78" s="18"/>
      <c r="F78" s="19">
        <v>0.1</v>
      </c>
      <c r="G78" s="20">
        <f>+F78*G76</f>
        <v>9041151.4440000001</v>
      </c>
      <c r="H78" s="12"/>
      <c r="I78" s="71"/>
    </row>
    <row r="79" spans="2:9" ht="14.4" thickBot="1" x14ac:dyDescent="0.35">
      <c r="B79" s="10"/>
      <c r="C79" s="66" t="s">
        <v>19</v>
      </c>
      <c r="D79" s="67"/>
      <c r="E79" s="67"/>
      <c r="F79" s="68"/>
      <c r="G79" s="11">
        <f>+G76+G77+G78</f>
        <v>115611659.464</v>
      </c>
      <c r="H79" s="12"/>
      <c r="I79" s="71"/>
    </row>
  </sheetData>
  <mergeCells count="1">
    <mergeCell ref="F4:G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Casma</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Rberrospi</cp:lastModifiedBy>
  <dcterms:created xsi:type="dcterms:W3CDTF">2022-03-08T13:23:50Z</dcterms:created>
  <dcterms:modified xsi:type="dcterms:W3CDTF">2022-06-06T21:08:28Z</dcterms:modified>
</cp:coreProperties>
</file>