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firma-my.sharepoint.com/personal/msanchezl_mafirma_com_pe/Documents/00. Personal_Melina/05. Varios JC/2022/Proyecto Casma y Huarmey/"/>
    </mc:Choice>
  </mc:AlternateContent>
  <xr:revisionPtr revIDLastSave="30" documentId="8_{F81D62E1-DDD0-4EA9-B57A-D9D681101421}" xr6:coauthVersionLast="47" xr6:coauthVersionMax="47" xr10:uidLastSave="{1AF12EFF-B4E9-4AE1-8B38-6241FD78BA99}"/>
  <bookViews>
    <workbookView xWindow="-108" yWindow="-108" windowWidth="23256" windowHeight="12576" xr2:uid="{00000000-000D-0000-FFFF-FFFF00000000}"/>
  </bookViews>
  <sheets>
    <sheet name="CASMA" sheetId="1" r:id="rId1"/>
    <sheet name="Gastos Generale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5" i="2" l="1"/>
  <c r="H3" i="2"/>
  <c r="H4" i="2" l="1"/>
  <c r="G12" i="2" l="1"/>
  <c r="G11" i="2"/>
  <c r="G10" i="2"/>
  <c r="G9" i="2"/>
  <c r="G8" i="2"/>
  <c r="G7" i="2"/>
  <c r="G6" i="2"/>
  <c r="H13" i="2"/>
  <c r="H26" i="1" s="1"/>
  <c r="H23" i="1" l="1"/>
  <c r="H22" i="1"/>
  <c r="H21" i="1"/>
  <c r="H20" i="1"/>
  <c r="H19" i="1"/>
  <c r="H18" i="1"/>
  <c r="H17" i="1"/>
  <c r="H16" i="1"/>
  <c r="H15" i="1"/>
  <c r="H14" i="1"/>
  <c r="H13" i="1"/>
  <c r="H12" i="1"/>
  <c r="H9" i="1" l="1"/>
  <c r="H8" i="1"/>
  <c r="H7" i="1"/>
  <c r="H6" i="1"/>
  <c r="H5" i="1"/>
  <c r="H28" i="1" s="1"/>
  <c r="H30" i="1" l="1"/>
</calcChain>
</file>

<file path=xl/sharedStrings.xml><?xml version="1.0" encoding="utf-8"?>
<sst xmlns="http://schemas.openxmlformats.org/spreadsheetml/2006/main" count="78" uniqueCount="45">
  <si>
    <t>Item</t>
  </si>
  <si>
    <t>Descripción</t>
  </si>
  <si>
    <t>Und</t>
  </si>
  <si>
    <t>Cant</t>
  </si>
  <si>
    <t>Duración mes</t>
  </si>
  <si>
    <t xml:space="preserve">PU S/. (Sin IGV)  </t>
  </si>
  <si>
    <t>Total S/. (Sin IGV)</t>
  </si>
  <si>
    <t>Personal</t>
  </si>
  <si>
    <t>Casma</t>
  </si>
  <si>
    <t>Coordinador RRCC</t>
  </si>
  <si>
    <t>Mes</t>
  </si>
  <si>
    <t>Relacionista Comunitario I - Qda. Sechin</t>
  </si>
  <si>
    <t>Relacionista Comunitario II - Qda. Rio Grande (Alto/Bajo) - Casma zona urbana</t>
  </si>
  <si>
    <t>Relacionista Comunitario II - Qda. Río Casma</t>
  </si>
  <si>
    <t>Comunicador - Casma</t>
  </si>
  <si>
    <t>Gastos Operativos</t>
  </si>
  <si>
    <t>Movilización y Desmovilización (Casma)</t>
  </si>
  <si>
    <t>Viáticos y alojamiento de personal (Casma)</t>
  </si>
  <si>
    <t>Alquiler de oficina (Todo costo) - Casma</t>
  </si>
  <si>
    <t>Movilidad, combustible, repuestos, no incluye chofer (personal sera chofer)</t>
  </si>
  <si>
    <t>Gastos reuniones y talleres - Casma</t>
  </si>
  <si>
    <t>Insumos varios, impresiones, informes (Casma)</t>
  </si>
  <si>
    <t xml:space="preserve">Gastos implemenmtación medidas anti COVID </t>
  </si>
  <si>
    <t>Equipos de computo(Laptop) - Casma</t>
  </si>
  <si>
    <t>Proyector multimedia - Casma</t>
  </si>
  <si>
    <t>Parlante - Casma</t>
  </si>
  <si>
    <t>Micrófonos - Casma</t>
  </si>
  <si>
    <t>Ecran - Casma</t>
  </si>
  <si>
    <t>COSTO DIRECTO (CASMA)</t>
  </si>
  <si>
    <t>GASTOS GENERALES SUBCONTRATISTA</t>
  </si>
  <si>
    <t>UTILIDADES SUBCONTRATISTA</t>
  </si>
  <si>
    <t>SUBTOTAL COSTOS</t>
  </si>
  <si>
    <t>IGV</t>
  </si>
  <si>
    <t xml:space="preserve">PRESUPUESTO TOTAL DEL PROYECTO </t>
  </si>
  <si>
    <t>* Sustentar  la partida de Gastos Generales al momento de presentar la oferta ecónomica.</t>
  </si>
  <si>
    <t>Póliza SCTR Pensión y Salud</t>
  </si>
  <si>
    <t>Garantía financieras (fianza)</t>
  </si>
  <si>
    <t>Seguro Responsabilidad Social</t>
  </si>
  <si>
    <t>Seguro de Vida</t>
  </si>
  <si>
    <t>Impuesto a la Renta</t>
  </si>
  <si>
    <t>Interés por Financiamiento</t>
  </si>
  <si>
    <t>Contingencia</t>
  </si>
  <si>
    <t>Dirección de Proyecto / Jefe de Gestión Social</t>
  </si>
  <si>
    <t xml:space="preserve">PU S/. (Sin IGV) </t>
  </si>
  <si>
    <t>Subida y bajada mensual al proyecto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</si>
</sst>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[$S/-280A]\ * #,##0_-;\-[$S/-280A]\ * #,##0_-;_-[$S/-280A]\ * &quot;-&quot;??_-;_-@_-"/>
    <numFmt numFmtId="165" formatCode="_-* #,##0_-;\-* #,##0_-;_-* &quot;-&quot;??_-;_-@_-"/>
  </numFmts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2"/>
      <color theme="0"/>
      <name val="Arial Narrow"/>
      <family val="2"/>
    </font>
    <font>
      <sz val="10"/>
      <color theme="1"/>
      <name val="Arial Narrow"/>
      <family val="2"/>
    </font>
    <font>
      <sz val="12"/>
      <color theme="1"/>
      <name val="Arial Narrow"/>
      <family val="2"/>
    </font>
    <font>
      <sz val="11"/>
      <color theme="1"/>
      <name val="Arial Narrow"/>
      <family val="2"/>
    </font>
    <font>
      <sz val="12"/>
      <color theme="1"/>
      <name val="FS Matthew"/>
      <family val="3"/>
    </font>
    <font>
      <sz val="12"/>
      <color theme="0"/>
      <name val="Arial Narrow"/>
      <family val="2"/>
    </font>
    <font>
      <b/>
      <sz val="12"/>
      <name val="Arial Narrow"/>
      <family val="2"/>
    </font>
    <font>
      <b/>
      <sz val="12"/>
      <color indexed="8"/>
      <name val="Arial Narrow"/>
      <family val="2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29327B"/>
        <bgColor indexed="64"/>
      </patternFill>
    </fill>
    <fill>
      <patternFill patternType="solid">
        <fgColor rgb="FF00A896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>
      <alignment vertical="top"/>
    </xf>
  </cellStyleXfs>
  <cellXfs count="48">
    <xf numFmtId="0" fontId="0" fillId="0" borderId="0" xfId="0"/>
    <xf numFmtId="0" fontId="3" fillId="2" borderId="1" xfId="3" applyFont="1" applyFill="1" applyBorder="1" applyAlignment="1">
      <alignment horizontal="center" vertical="center" wrapText="1" readingOrder="1"/>
    </xf>
    <xf numFmtId="43" fontId="3" fillId="3" borderId="5" xfId="1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left" vertical="center" wrapText="1"/>
    </xf>
    <xf numFmtId="2" fontId="4" fillId="0" borderId="5" xfId="0" applyNumberFormat="1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2" fontId="4" fillId="0" borderId="5" xfId="0" applyNumberFormat="1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/>
    </xf>
    <xf numFmtId="0" fontId="6" fillId="0" borderId="0" xfId="0" applyFont="1"/>
    <xf numFmtId="0" fontId="7" fillId="0" borderId="0" xfId="0" applyFont="1"/>
    <xf numFmtId="43" fontId="8" fillId="2" borderId="5" xfId="1" applyFont="1" applyFill="1" applyBorder="1" applyAlignment="1">
      <alignment vertical="center"/>
    </xf>
    <xf numFmtId="10" fontId="5" fillId="0" borderId="5" xfId="2" applyNumberFormat="1" applyFont="1" applyFill="1" applyBorder="1" applyAlignment="1">
      <alignment vertical="center"/>
    </xf>
    <xf numFmtId="0" fontId="10" fillId="4" borderId="5" xfId="0" applyFont="1" applyFill="1" applyBorder="1" applyAlignment="1">
      <alignment vertical="center" wrapText="1"/>
    </xf>
    <xf numFmtId="0" fontId="9" fillId="0" borderId="5" xfId="0" applyFont="1" applyFill="1" applyBorder="1" applyAlignment="1">
      <alignment vertical="center" wrapText="1"/>
    </xf>
    <xf numFmtId="0" fontId="11" fillId="0" borderId="0" xfId="0" applyFont="1"/>
    <xf numFmtId="0" fontId="10" fillId="4" borderId="2" xfId="0" applyFont="1" applyFill="1" applyBorder="1" applyAlignment="1">
      <alignment vertical="center" wrapText="1"/>
    </xf>
    <xf numFmtId="164" fontId="0" fillId="0" borderId="0" xfId="1" applyNumberFormat="1" applyFont="1"/>
    <xf numFmtId="164" fontId="10" fillId="4" borderId="4" xfId="0" applyNumberFormat="1" applyFont="1" applyFill="1" applyBorder="1" applyAlignment="1">
      <alignment vertical="center" wrapText="1"/>
    </xf>
    <xf numFmtId="164" fontId="5" fillId="0" borderId="5" xfId="1" applyNumberFormat="1" applyFont="1" applyFill="1" applyBorder="1" applyAlignment="1">
      <alignment vertical="center"/>
    </xf>
    <xf numFmtId="164" fontId="10" fillId="4" borderId="5" xfId="1" applyNumberFormat="1" applyFont="1" applyFill="1" applyBorder="1" applyAlignment="1">
      <alignment vertical="center" wrapText="1"/>
    </xf>
    <xf numFmtId="164" fontId="9" fillId="0" borderId="5" xfId="1" applyNumberFormat="1" applyFont="1" applyFill="1" applyBorder="1" applyAlignment="1">
      <alignment vertical="center" wrapText="1"/>
    </xf>
    <xf numFmtId="164" fontId="3" fillId="2" borderId="5" xfId="1" applyNumberFormat="1" applyFont="1" applyFill="1" applyBorder="1" applyAlignment="1">
      <alignment vertical="center" wrapText="1"/>
    </xf>
    <xf numFmtId="164" fontId="4" fillId="0" borderId="5" xfId="1" applyNumberFormat="1" applyFont="1" applyFill="1" applyBorder="1" applyAlignment="1">
      <alignment horizontal="center" vertical="center"/>
    </xf>
    <xf numFmtId="164" fontId="5" fillId="0" borderId="5" xfId="1" applyNumberFormat="1" applyFont="1" applyBorder="1" applyAlignment="1">
      <alignment vertical="center"/>
    </xf>
    <xf numFmtId="164" fontId="5" fillId="0" borderId="5" xfId="1" applyNumberFormat="1" applyFont="1" applyBorder="1" applyAlignment="1">
      <alignment vertical="center" wrapText="1"/>
    </xf>
    <xf numFmtId="165" fontId="0" fillId="0" borderId="0" xfId="1" applyNumberFormat="1" applyFont="1"/>
    <xf numFmtId="0" fontId="10" fillId="4" borderId="3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0" fillId="0" borderId="0" xfId="0" applyAlignment="1">
      <alignment horizontal="center"/>
    </xf>
    <xf numFmtId="164" fontId="0" fillId="0" borderId="0" xfId="0" applyNumberFormat="1"/>
    <xf numFmtId="164" fontId="0" fillId="0" borderId="0" xfId="1" applyNumberFormat="1" applyFont="1" applyFill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2" fontId="3" fillId="3" borderId="1" xfId="1" applyNumberFormat="1" applyFont="1" applyFill="1" applyBorder="1" applyAlignment="1">
      <alignment horizontal="center" vertical="center" wrapText="1"/>
    </xf>
    <xf numFmtId="2" fontId="3" fillId="3" borderId="6" xfId="1" applyNumberFormat="1" applyFont="1" applyFill="1" applyBorder="1" applyAlignment="1">
      <alignment horizontal="center" vertical="center" wrapText="1"/>
    </xf>
    <xf numFmtId="43" fontId="3" fillId="3" borderId="2" xfId="1" applyFont="1" applyFill="1" applyBorder="1" applyAlignment="1">
      <alignment horizontal="center" vertical="center" wrapText="1"/>
    </xf>
    <xf numFmtId="43" fontId="3" fillId="3" borderId="3" xfId="1" applyFont="1" applyFill="1" applyBorder="1" applyAlignment="1">
      <alignment horizontal="center" vertical="center" wrapText="1"/>
    </xf>
    <xf numFmtId="43" fontId="3" fillId="3" borderId="4" xfId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10" fillId="4" borderId="2" xfId="0" applyFont="1" applyFill="1" applyBorder="1" applyAlignment="1">
      <alignment horizontal="left" vertical="center" wrapText="1"/>
    </xf>
    <xf numFmtId="0" fontId="10" fillId="4" borderId="3" xfId="0" applyFont="1" applyFill="1" applyBorder="1" applyAlignment="1">
      <alignment horizontal="left" vertical="center" wrapText="1"/>
    </xf>
    <xf numFmtId="0" fontId="10" fillId="4" borderId="4" xfId="0" applyFont="1" applyFill="1" applyBorder="1" applyAlignment="1">
      <alignment horizontal="left" vertical="center" wrapText="1"/>
    </xf>
  </cellXfs>
  <cellStyles count="4">
    <cellStyle name="Millares" xfId="1" builtinId="3"/>
    <cellStyle name="Normal" xfId="0" builtinId="0"/>
    <cellStyle name="Normal 3" xfId="3" xr:uid="{00000000-0005-0000-0000-000002000000}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J33"/>
  <sheetViews>
    <sheetView showGridLines="0" tabSelected="1" topLeftCell="A16" workbookViewId="0">
      <selection activeCell="J26" sqref="J26"/>
    </sheetView>
  </sheetViews>
  <sheetFormatPr baseColWidth="10" defaultRowHeight="14.4"/>
  <cols>
    <col min="1" max="1" width="3.33203125" customWidth="1"/>
    <col min="3" max="3" width="21.33203125" customWidth="1"/>
    <col min="7" max="7" width="14.88671875" customWidth="1"/>
    <col min="8" max="8" width="13.5546875" customWidth="1"/>
    <col min="9" max="9" width="12.77734375" bestFit="1" customWidth="1"/>
  </cols>
  <sheetData>
    <row r="2" spans="2:10" ht="31.2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</row>
    <row r="3" spans="2:10" ht="15.6">
      <c r="B3" s="37">
        <v>1</v>
      </c>
      <c r="C3" s="39" t="s">
        <v>7</v>
      </c>
      <c r="D3" s="40"/>
      <c r="E3" s="40"/>
      <c r="F3" s="41"/>
      <c r="G3" s="2"/>
      <c r="H3" s="2"/>
    </row>
    <row r="4" spans="2:10" ht="15.6">
      <c r="B4" s="38"/>
      <c r="C4" s="39" t="s">
        <v>8</v>
      </c>
      <c r="D4" s="40"/>
      <c r="E4" s="40"/>
      <c r="F4" s="41"/>
      <c r="G4" s="2"/>
      <c r="H4" s="2"/>
    </row>
    <row r="5" spans="2:10">
      <c r="B5" s="3">
        <v>1.01</v>
      </c>
      <c r="C5" s="4" t="s">
        <v>9</v>
      </c>
      <c r="D5" s="3" t="s">
        <v>10</v>
      </c>
      <c r="E5" s="3">
        <v>1</v>
      </c>
      <c r="F5" s="5">
        <v>12</v>
      </c>
      <c r="G5" s="25">
        <v>9000</v>
      </c>
      <c r="H5" s="25">
        <f t="shared" ref="H5:H9" si="0">+G5*F5*E5</f>
        <v>108000</v>
      </c>
    </row>
    <row r="6" spans="2:10" ht="27.6">
      <c r="B6" s="3">
        <v>1.02</v>
      </c>
      <c r="C6" s="4" t="s">
        <v>11</v>
      </c>
      <c r="D6" s="3" t="s">
        <v>10</v>
      </c>
      <c r="E6" s="3">
        <v>1</v>
      </c>
      <c r="F6" s="5">
        <v>11</v>
      </c>
      <c r="G6" s="25">
        <v>8500</v>
      </c>
      <c r="H6" s="25">
        <f t="shared" si="0"/>
        <v>93500</v>
      </c>
    </row>
    <row r="7" spans="2:10" ht="41.4">
      <c r="B7" s="3">
        <v>1.03</v>
      </c>
      <c r="C7" s="4" t="s">
        <v>12</v>
      </c>
      <c r="D7" s="3" t="s">
        <v>10</v>
      </c>
      <c r="E7" s="3">
        <v>1</v>
      </c>
      <c r="F7" s="5">
        <v>12</v>
      </c>
      <c r="G7" s="25">
        <v>6000</v>
      </c>
      <c r="H7" s="25">
        <f t="shared" si="0"/>
        <v>72000</v>
      </c>
    </row>
    <row r="8" spans="2:10" ht="27.6">
      <c r="B8" s="3">
        <v>1.04</v>
      </c>
      <c r="C8" s="4" t="s">
        <v>13</v>
      </c>
      <c r="D8" s="3" t="s">
        <v>10</v>
      </c>
      <c r="E8" s="3">
        <v>1</v>
      </c>
      <c r="F8" s="5">
        <v>11.5</v>
      </c>
      <c r="G8" s="25">
        <v>6500</v>
      </c>
      <c r="H8" s="25">
        <f t="shared" si="0"/>
        <v>74750</v>
      </c>
    </row>
    <row r="9" spans="2:10">
      <c r="B9" s="3">
        <v>1.05</v>
      </c>
      <c r="C9" s="4" t="s">
        <v>14</v>
      </c>
      <c r="D9" s="3" t="s">
        <v>10</v>
      </c>
      <c r="E9" s="3">
        <v>1</v>
      </c>
      <c r="F9" s="5">
        <v>12</v>
      </c>
      <c r="G9" s="25">
        <v>6500</v>
      </c>
      <c r="H9" s="25">
        <f t="shared" si="0"/>
        <v>78000</v>
      </c>
    </row>
    <row r="10" spans="2:10" ht="15.6">
      <c r="B10" s="37">
        <v>2</v>
      </c>
      <c r="C10" s="39" t="s">
        <v>15</v>
      </c>
      <c r="D10" s="40"/>
      <c r="E10" s="40"/>
      <c r="F10" s="41"/>
      <c r="G10" s="2"/>
      <c r="H10" s="2"/>
    </row>
    <row r="11" spans="2:10" ht="15.6">
      <c r="B11" s="38"/>
      <c r="C11" s="39" t="s">
        <v>8</v>
      </c>
      <c r="D11" s="40"/>
      <c r="E11" s="40"/>
      <c r="F11" s="41"/>
      <c r="G11" s="2"/>
      <c r="H11" s="2"/>
    </row>
    <row r="12" spans="2:10" ht="27.6">
      <c r="B12" s="6">
        <v>2.0099999999999998</v>
      </c>
      <c r="C12" s="7" t="s">
        <v>16</v>
      </c>
      <c r="D12" s="6" t="s">
        <v>2</v>
      </c>
      <c r="E12" s="6">
        <v>1</v>
      </c>
      <c r="F12" s="8">
        <v>2</v>
      </c>
      <c r="G12" s="26">
        <v>600</v>
      </c>
      <c r="H12" s="25">
        <f t="shared" ref="H12:H23" si="1">+G12*F12*E12</f>
        <v>1200</v>
      </c>
      <c r="I12" s="32"/>
      <c r="J12" s="32"/>
    </row>
    <row r="13" spans="2:10" ht="27.6">
      <c r="B13" s="6">
        <v>2.02</v>
      </c>
      <c r="C13" s="7" t="s">
        <v>17</v>
      </c>
      <c r="D13" s="3" t="s">
        <v>10</v>
      </c>
      <c r="E13" s="3">
        <v>1</v>
      </c>
      <c r="F13" s="5">
        <v>58.5</v>
      </c>
      <c r="G13" s="21">
        <v>2601.7094017094018</v>
      </c>
      <c r="H13" s="25">
        <f t="shared" si="1"/>
        <v>152200</v>
      </c>
    </row>
    <row r="14" spans="2:10" ht="27.6">
      <c r="B14" s="6">
        <v>2.0299999999999998</v>
      </c>
      <c r="C14" s="7" t="s">
        <v>18</v>
      </c>
      <c r="D14" s="3" t="s">
        <v>10</v>
      </c>
      <c r="E14" s="3">
        <v>1</v>
      </c>
      <c r="F14" s="5">
        <v>12</v>
      </c>
      <c r="G14" s="21">
        <v>3365</v>
      </c>
      <c r="H14" s="25">
        <f t="shared" si="1"/>
        <v>40380</v>
      </c>
      <c r="I14" s="32"/>
    </row>
    <row r="15" spans="2:10" ht="41.4">
      <c r="B15" s="6">
        <v>2.04</v>
      </c>
      <c r="C15" s="7" t="s">
        <v>19</v>
      </c>
      <c r="D15" s="3" t="s">
        <v>10</v>
      </c>
      <c r="E15" s="3">
        <v>1</v>
      </c>
      <c r="F15" s="5">
        <v>22</v>
      </c>
      <c r="G15" s="21">
        <v>11500</v>
      </c>
      <c r="H15" s="25">
        <f t="shared" si="1"/>
        <v>253000</v>
      </c>
    </row>
    <row r="16" spans="2:10" ht="27.6">
      <c r="B16" s="3">
        <v>2.0499999999999998</v>
      </c>
      <c r="C16" s="4" t="s">
        <v>20</v>
      </c>
      <c r="D16" s="3" t="s">
        <v>2</v>
      </c>
      <c r="E16" s="3">
        <v>1</v>
      </c>
      <c r="F16" s="5">
        <v>58.5</v>
      </c>
      <c r="G16" s="21">
        <v>250</v>
      </c>
      <c r="H16" s="25">
        <f t="shared" si="1"/>
        <v>14625</v>
      </c>
    </row>
    <row r="17" spans="2:9" ht="41.4">
      <c r="B17" s="3">
        <v>2.06</v>
      </c>
      <c r="C17" s="4" t="s">
        <v>21</v>
      </c>
      <c r="D17" s="3" t="s">
        <v>2</v>
      </c>
      <c r="E17" s="3">
        <v>1</v>
      </c>
      <c r="F17" s="5">
        <v>12</v>
      </c>
      <c r="G17" s="21">
        <v>2075</v>
      </c>
      <c r="H17" s="25">
        <f t="shared" si="1"/>
        <v>24900</v>
      </c>
    </row>
    <row r="18" spans="2:9" ht="27.6">
      <c r="B18" s="9">
        <v>2.0699999999999998</v>
      </c>
      <c r="C18" s="4" t="s">
        <v>22</v>
      </c>
      <c r="D18" s="6" t="s">
        <v>2</v>
      </c>
      <c r="E18" s="3">
        <v>1</v>
      </c>
      <c r="F18" s="5">
        <v>58.5</v>
      </c>
      <c r="G18" s="27">
        <v>150</v>
      </c>
      <c r="H18" s="25">
        <f t="shared" si="1"/>
        <v>8775</v>
      </c>
    </row>
    <row r="19" spans="2:9" ht="27.6">
      <c r="B19" s="3">
        <v>2.08</v>
      </c>
      <c r="C19" s="4" t="s">
        <v>23</v>
      </c>
      <c r="D19" s="3" t="s">
        <v>10</v>
      </c>
      <c r="E19" s="6">
        <v>3</v>
      </c>
      <c r="F19" s="3">
        <v>12</v>
      </c>
      <c r="G19" s="21">
        <v>183.33333333333334</v>
      </c>
      <c r="H19" s="25">
        <f t="shared" si="1"/>
        <v>6600</v>
      </c>
      <c r="I19" s="32"/>
    </row>
    <row r="20" spans="2:9" ht="27.6">
      <c r="B20" s="6">
        <v>2.09</v>
      </c>
      <c r="C20" s="7" t="s">
        <v>24</v>
      </c>
      <c r="D20" s="6" t="s">
        <v>2</v>
      </c>
      <c r="E20" s="6">
        <v>1</v>
      </c>
      <c r="F20" s="3">
        <v>1</v>
      </c>
      <c r="G20" s="26">
        <v>469</v>
      </c>
      <c r="H20" s="25">
        <f t="shared" si="1"/>
        <v>469</v>
      </c>
    </row>
    <row r="21" spans="2:9" ht="15.6">
      <c r="B21" s="8">
        <v>2.1</v>
      </c>
      <c r="C21" s="7" t="s">
        <v>25</v>
      </c>
      <c r="D21" s="6" t="s">
        <v>2</v>
      </c>
      <c r="E21" s="6">
        <v>2</v>
      </c>
      <c r="F21" s="3">
        <v>1</v>
      </c>
      <c r="G21" s="26">
        <v>215</v>
      </c>
      <c r="H21" s="25">
        <f t="shared" si="1"/>
        <v>430</v>
      </c>
    </row>
    <row r="22" spans="2:9" ht="15.6">
      <c r="B22" s="6">
        <v>2.11</v>
      </c>
      <c r="C22" s="7" t="s">
        <v>26</v>
      </c>
      <c r="D22" s="6" t="s">
        <v>2</v>
      </c>
      <c r="E22" s="6">
        <v>2</v>
      </c>
      <c r="F22" s="3">
        <v>1</v>
      </c>
      <c r="G22" s="26">
        <v>309</v>
      </c>
      <c r="H22" s="25">
        <f t="shared" si="1"/>
        <v>618</v>
      </c>
    </row>
    <row r="23" spans="2:9" ht="15.6">
      <c r="B23" s="6">
        <v>2.12</v>
      </c>
      <c r="C23" s="10" t="s">
        <v>27</v>
      </c>
      <c r="D23" s="6" t="s">
        <v>2</v>
      </c>
      <c r="E23" s="6">
        <v>1</v>
      </c>
      <c r="F23" s="3">
        <v>1</v>
      </c>
      <c r="G23" s="21">
        <v>500</v>
      </c>
      <c r="H23" s="25">
        <f t="shared" si="1"/>
        <v>500</v>
      </c>
    </row>
    <row r="24" spans="2:9">
      <c r="B24" s="11"/>
      <c r="C24" s="11"/>
      <c r="D24" s="11"/>
      <c r="E24" s="11"/>
      <c r="F24" s="11"/>
      <c r="G24" s="11"/>
      <c r="H24" s="11"/>
    </row>
    <row r="25" spans="2:9" ht="15.6">
      <c r="B25" s="12"/>
      <c r="C25" s="34" t="s">
        <v>28</v>
      </c>
      <c r="D25" s="35"/>
      <c r="E25" s="35"/>
      <c r="F25" s="35"/>
      <c r="G25" s="36"/>
      <c r="H25" s="13"/>
    </row>
    <row r="26" spans="2:9" ht="15.6">
      <c r="B26" s="12"/>
      <c r="C26" s="42" t="s">
        <v>29</v>
      </c>
      <c r="D26" s="43"/>
      <c r="E26" s="43"/>
      <c r="F26" s="44"/>
      <c r="G26" s="14"/>
      <c r="H26" s="21">
        <f>+'Gastos Generales'!H13</f>
        <v>556141.73202379397</v>
      </c>
    </row>
    <row r="27" spans="2:9" ht="15.6">
      <c r="B27" s="12"/>
      <c r="C27" s="42" t="s">
        <v>30</v>
      </c>
      <c r="D27" s="43"/>
      <c r="E27" s="43"/>
      <c r="F27" s="44"/>
      <c r="G27" s="14"/>
      <c r="H27" s="21">
        <v>112458.65389408977</v>
      </c>
    </row>
    <row r="28" spans="2:9" ht="15.6">
      <c r="B28" s="12"/>
      <c r="C28" s="45" t="s">
        <v>31</v>
      </c>
      <c r="D28" s="46"/>
      <c r="E28" s="46"/>
      <c r="F28" s="47"/>
      <c r="G28" s="15"/>
      <c r="H28" s="22">
        <f>+H27+H26+SUM(H12:H23,H5:H9)</f>
        <v>1598547.3859178838</v>
      </c>
      <c r="I28" s="28"/>
    </row>
    <row r="29" spans="2:9" ht="15.6">
      <c r="B29" s="12"/>
      <c r="C29" s="42" t="s">
        <v>32</v>
      </c>
      <c r="D29" s="43"/>
      <c r="E29" s="43"/>
      <c r="F29" s="44"/>
      <c r="G29" s="16"/>
      <c r="H29" s="23">
        <v>287738.52946521906</v>
      </c>
    </row>
    <row r="30" spans="2:9" ht="15.6">
      <c r="B30" s="12"/>
      <c r="C30" s="34" t="s">
        <v>33</v>
      </c>
      <c r="D30" s="35"/>
      <c r="E30" s="35"/>
      <c r="F30" s="35"/>
      <c r="G30" s="36"/>
      <c r="H30" s="24">
        <f>+H28+H29</f>
        <v>1886285.9153831028</v>
      </c>
    </row>
    <row r="33" spans="3:3" ht="18">
      <c r="C33" s="17" t="s">
        <v>34</v>
      </c>
    </row>
  </sheetData>
  <mergeCells count="12">
    <mergeCell ref="C30:G30"/>
    <mergeCell ref="B3:B4"/>
    <mergeCell ref="C3:F3"/>
    <mergeCell ref="C4:F4"/>
    <mergeCell ref="B10:B11"/>
    <mergeCell ref="C10:F10"/>
    <mergeCell ref="C11:F11"/>
    <mergeCell ref="C25:G25"/>
    <mergeCell ref="C26:F26"/>
    <mergeCell ref="C27:F27"/>
    <mergeCell ref="C28:F28"/>
    <mergeCell ref="C29:F29"/>
  </mergeCells>
  <pageMargins left="0.7" right="0.7" top="0.75" bottom="0.75" header="0.3" footer="0.3"/>
  <pageSetup paperSize="9" orientation="portrait" horizontalDpi="90" verticalDpi="9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2:J23"/>
  <sheetViews>
    <sheetView showGridLines="0" workbookViewId="0">
      <selection activeCell="G4" sqref="G4"/>
    </sheetView>
  </sheetViews>
  <sheetFormatPr baseColWidth="10" defaultRowHeight="14.4"/>
  <cols>
    <col min="3" max="3" width="41.109375" customWidth="1"/>
    <col min="4" max="4" width="14.88671875" customWidth="1"/>
    <col min="7" max="7" width="12.44140625" bestFit="1" customWidth="1"/>
    <col min="8" max="8" width="13.21875" customWidth="1"/>
  </cols>
  <sheetData>
    <row r="2" spans="3:10" ht="31.8" customHeight="1">
      <c r="C2" s="30" t="s">
        <v>29</v>
      </c>
      <c r="D2" s="1" t="s">
        <v>2</v>
      </c>
      <c r="E2" s="1" t="s">
        <v>3</v>
      </c>
      <c r="F2" s="1" t="s">
        <v>4</v>
      </c>
      <c r="G2" s="1" t="s">
        <v>43</v>
      </c>
      <c r="H2" s="1" t="s">
        <v>6</v>
      </c>
    </row>
    <row r="3" spans="3:10" ht="15.6" customHeight="1">
      <c r="C3" t="s">
        <v>42</v>
      </c>
      <c r="D3" s="31" t="s">
        <v>10</v>
      </c>
      <c r="E3" s="31">
        <v>3</v>
      </c>
      <c r="F3" s="28">
        <v>12</v>
      </c>
      <c r="G3" s="33">
        <v>10266.666666666666</v>
      </c>
      <c r="H3" s="19">
        <f>+G3*F3*E3</f>
        <v>369600</v>
      </c>
    </row>
    <row r="4" spans="3:10" ht="15.6" customHeight="1">
      <c r="C4" t="s">
        <v>23</v>
      </c>
      <c r="D4" s="31" t="s">
        <v>10</v>
      </c>
      <c r="E4" s="31">
        <v>2</v>
      </c>
      <c r="F4" s="28">
        <v>12</v>
      </c>
      <c r="G4" s="19">
        <v>183.33333333333334</v>
      </c>
      <c r="H4" s="19">
        <f>+G4*F4*E4</f>
        <v>4400</v>
      </c>
    </row>
    <row r="5" spans="3:10" ht="15.6" customHeight="1">
      <c r="C5" t="s">
        <v>44</v>
      </c>
      <c r="D5" s="31" t="s">
        <v>10</v>
      </c>
      <c r="E5" s="31">
        <v>1</v>
      </c>
      <c r="F5" s="28">
        <v>21.666666666666668</v>
      </c>
      <c r="G5" s="19">
        <v>600</v>
      </c>
      <c r="H5" s="19">
        <f>+G5*F5*E5</f>
        <v>13000</v>
      </c>
      <c r="I5" s="32"/>
      <c r="J5" s="32"/>
    </row>
    <row r="6" spans="3:10">
      <c r="C6" t="s">
        <v>35</v>
      </c>
      <c r="D6" s="31" t="s">
        <v>10</v>
      </c>
      <c r="E6" s="31">
        <v>1</v>
      </c>
      <c r="F6" s="28">
        <v>12</v>
      </c>
      <c r="G6" s="19">
        <f>+H6/F6</f>
        <v>1800</v>
      </c>
      <c r="H6" s="19">
        <v>21600</v>
      </c>
    </row>
    <row r="7" spans="3:10">
      <c r="C7" t="s">
        <v>37</v>
      </c>
      <c r="D7" s="31" t="s">
        <v>10</v>
      </c>
      <c r="E7" s="31">
        <v>1</v>
      </c>
      <c r="F7" s="28">
        <v>12</v>
      </c>
      <c r="G7" s="19">
        <f t="shared" ref="G7:G12" si="0">+H7/F7</f>
        <v>166.66666666666669</v>
      </c>
      <c r="H7" s="19">
        <v>2000.0000000000002</v>
      </c>
    </row>
    <row r="8" spans="3:10">
      <c r="C8" t="s">
        <v>38</v>
      </c>
      <c r="D8" s="31" t="s">
        <v>10</v>
      </c>
      <c r="E8" s="31">
        <v>1</v>
      </c>
      <c r="F8" s="28">
        <v>12</v>
      </c>
      <c r="G8" s="19">
        <f t="shared" si="0"/>
        <v>780</v>
      </c>
      <c r="H8" s="19">
        <v>9360</v>
      </c>
    </row>
    <row r="9" spans="3:10">
      <c r="C9" t="s">
        <v>41</v>
      </c>
      <c r="D9" s="31" t="s">
        <v>10</v>
      </c>
      <c r="E9" s="31">
        <v>1</v>
      </c>
      <c r="F9" s="28">
        <v>12</v>
      </c>
      <c r="G9" s="19">
        <f t="shared" si="0"/>
        <v>3904.095416666667</v>
      </c>
      <c r="H9" s="19">
        <v>46849.145000000004</v>
      </c>
    </row>
    <row r="10" spans="3:10">
      <c r="C10" t="s">
        <v>36</v>
      </c>
      <c r="D10" s="31" t="s">
        <v>10</v>
      </c>
      <c r="E10" s="31">
        <v>1</v>
      </c>
      <c r="F10" s="28">
        <v>1</v>
      </c>
      <c r="G10" s="19">
        <f t="shared" si="0"/>
        <v>4802.6877358507372</v>
      </c>
      <c r="H10" s="19">
        <v>4802.6877358507372</v>
      </c>
    </row>
    <row r="11" spans="3:10">
      <c r="C11" t="s">
        <v>40</v>
      </c>
      <c r="D11" s="31" t="s">
        <v>10</v>
      </c>
      <c r="E11" s="31">
        <v>1</v>
      </c>
      <c r="F11" s="28">
        <v>12</v>
      </c>
      <c r="G11" s="19">
        <f t="shared" si="0"/>
        <v>2119.4444444444448</v>
      </c>
      <c r="H11" s="19">
        <v>25433.333333333336</v>
      </c>
    </row>
    <row r="12" spans="3:10">
      <c r="C12" t="s">
        <v>39</v>
      </c>
      <c r="D12" s="31" t="s">
        <v>10</v>
      </c>
      <c r="E12" s="31">
        <v>1</v>
      </c>
      <c r="F12" s="28">
        <v>1</v>
      </c>
      <c r="G12" s="19">
        <f t="shared" si="0"/>
        <v>59096.565954609905</v>
      </c>
      <c r="H12" s="19">
        <v>59096.565954609905</v>
      </c>
    </row>
    <row r="13" spans="3:10" ht="15.6">
      <c r="C13" s="18"/>
      <c r="D13" s="29"/>
      <c r="E13" s="29"/>
      <c r="F13" s="29"/>
      <c r="G13" s="29"/>
      <c r="H13" s="20">
        <f>+SUM(H3:H12)</f>
        <v>556141.73202379397</v>
      </c>
    </row>
    <row r="17" spans="8:8">
      <c r="H17" s="28"/>
    </row>
    <row r="18" spans="8:8">
      <c r="H18" s="28"/>
    </row>
    <row r="19" spans="8:8">
      <c r="H19" s="28"/>
    </row>
    <row r="20" spans="8:8">
      <c r="H20" s="28"/>
    </row>
    <row r="21" spans="8:8">
      <c r="H21" s="28"/>
    </row>
    <row r="22" spans="8:8">
      <c r="H22" s="28"/>
    </row>
    <row r="23" spans="8:8">
      <c r="H23" s="2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CASMA</vt:lpstr>
      <vt:lpstr>Gastos Generales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Melina Sanchez Leon</cp:lastModifiedBy>
  <dcterms:created xsi:type="dcterms:W3CDTF">2022-05-28T00:20:04Z</dcterms:created>
  <dcterms:modified xsi:type="dcterms:W3CDTF">2022-06-15T03:50:41Z</dcterms:modified>
</cp:coreProperties>
</file>