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1"/>
  <workbookPr defaultThemeVersion="166925"/>
  <mc:AlternateContent xmlns:mc="http://schemas.openxmlformats.org/markup-compatibility/2006">
    <mc:Choice Requires="x15">
      <x15ac:absPath xmlns:x15ac="http://schemas.microsoft.com/office/spreadsheetml/2010/11/ac" url="D:\00 ADQUISICIONES\RFQ-0014-OHLA-PQ4 CONST DEF RIB RIO GRANDE\7.Comunicaciones\a Postores\04_28.10.2022\"/>
    </mc:Choice>
  </mc:AlternateContent>
  <xr:revisionPtr revIDLastSave="0" documentId="13_ncr:1_{501BF57D-340B-4D97-B0AB-99C2F6EAA358}" xr6:coauthVersionLast="36" xr6:coauthVersionMax="36" xr10:uidLastSave="{00000000-0000-0000-0000-000000000000}"/>
  <bookViews>
    <workbookView xWindow="0" yWindow="0" windowWidth="20490" windowHeight="7545" xr2:uid="{F69CECCC-2C82-493C-93E7-8137DC558DC9}"/>
  </bookViews>
  <sheets>
    <sheet name="EMR" sheetId="1" r:id="rId1"/>
  </sheets>
  <externalReferences>
    <externalReference r:id="rId2"/>
    <externalReference r:id="rId3"/>
    <externalReference r:id="rId4"/>
    <externalReference r:id="rId5"/>
  </externalReferences>
  <definedNames>
    <definedName name="__1__123Graph_ASEPTA_1" localSheetId="0" hidden="1">#REF!</definedName>
    <definedName name="__1__123Graph_ASEPTA_1" hidden="1">#REF!</definedName>
    <definedName name="__123Graph_A" localSheetId="0" hidden="1">#REF!</definedName>
    <definedName name="__123Graph_A" hidden="1">#REF!</definedName>
    <definedName name="__123Graph_ACURRENT" localSheetId="0" hidden="1">[1]FitOutConfCentre!#REF!</definedName>
    <definedName name="__123Graph_ACURRENT" hidden="1">[1]FitOutConfCentre!#REF!</definedName>
    <definedName name="__123Graph_D" localSheetId="0" hidden="1">#REF!</definedName>
    <definedName name="__123Graph_D" hidden="1">#REF!</definedName>
    <definedName name="__123Graph_E" localSheetId="0" hidden="1">#REF!</definedName>
    <definedName name="__123Graph_E" hidden="1">#REF!</definedName>
    <definedName name="__123Graph_X" localSheetId="0" hidden="1">#REF!</definedName>
    <definedName name="__123Graph_X" hidden="1">#REF!</definedName>
    <definedName name="__2__123Graph_DSEPTA_1" localSheetId="0" hidden="1">#REF!</definedName>
    <definedName name="__2__123Graph_DSEPTA_1" hidden="1">#REF!</definedName>
    <definedName name="__3__123Graph_ESEPTA_1" localSheetId="0" hidden="1">#REF!</definedName>
    <definedName name="__3__123Graph_ESEPTA_1" hidden="1">#REF!</definedName>
    <definedName name="__4__123Graph_XSEPTA_1" localSheetId="0" hidden="1">#REF!</definedName>
    <definedName name="__4__123Graph_XSEPTA_1" hidden="1">#REF!</definedName>
    <definedName name="_1__123Graph_ACHART_1" hidden="1">[2]Cash2!$G$16:$G$31</definedName>
    <definedName name="_1__123Graph_ASEPTA_1" localSheetId="0" hidden="1">#REF!</definedName>
    <definedName name="_1__123Graph_ASEPTA_1" hidden="1">#REF!</definedName>
    <definedName name="_2__123Graph_ACHART_2" hidden="1">[2]Z!$T$179:$AH$179</definedName>
    <definedName name="_2__123Graph_DSEPTA_1" localSheetId="0" hidden="1">#REF!</definedName>
    <definedName name="_2__123Graph_DSEPTA_1" hidden="1">#REF!</definedName>
    <definedName name="_3__123Graph_BCHART_2" hidden="1">[2]Z!$T$180:$AH$180</definedName>
    <definedName name="_3__123Graph_ESEPTA_1" localSheetId="0" hidden="1">#REF!</definedName>
    <definedName name="_3__123Graph_ESEPTA_1" hidden="1">#REF!</definedName>
    <definedName name="_4__123Graph_CCHART_1" hidden="1">[2]Cash2!$J$16:$J$36</definedName>
    <definedName name="_4__123Graph_XSEPTA_1" localSheetId="0" hidden="1">#REF!</definedName>
    <definedName name="_4__123Graph_XSEPTA_1" hidden="1">#REF!</definedName>
    <definedName name="_5__123Graph_DCHART_1" hidden="1">[2]Cash2!$K$16:$K$36</definedName>
    <definedName name="_ABC" hidden="1">[2]Cash2!$G$16:$G$31</definedName>
    <definedName name="_Fill" localSheetId="0" hidden="1">'[3]Raw Data'!#REF!</definedName>
    <definedName name="_Fill" hidden="1">'[3]Raw Data'!#REF!</definedName>
    <definedName name="_xlnm._FilterDatabase" localSheetId="0" hidden="1">EMR!$B$7:$J$92</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Regression_Int" hidden="1">1</definedName>
    <definedName name="_Sort" localSheetId="0" hidden="1">[4]기계내역서!#REF!</definedName>
    <definedName name="_Sort" hidden="1">[4]기계내역서!#REF!</definedName>
    <definedName name="AAAAAAAAAAAAAAAAA" localSheetId="0" hidden="1">[1]FitOutConfCentre!#REF!</definedName>
    <definedName name="AAAAAAAAAAAAAAAAA" hidden="1">[1]FitOutConfCentre!#REF!</definedName>
    <definedName name="ABCD" hidden="1">[2]Z!$T$179:$AH$179</definedName>
    <definedName name="AccessDatabase" hidden="1">"C:\WIN95\Desktop\Ramesh\AIC\Aic.mdb"</definedName>
    <definedName name="_xlnm.Print_Area" localSheetId="0">EMR!$B$1:$J$92</definedName>
    <definedName name="CD" hidden="1">[2]Cash2!$K$16:$K$36</definedName>
    <definedName name="HTML_CodePage" hidden="1">1252</definedName>
    <definedName name="HTML_Control" localSheetId="0" hidden="1">{"'Appendix 3 Currency'!$A$1:$U$96"}</definedName>
    <definedName name="HTML_Control" hidden="1">{"'Appendix 3 Currency'!$A$1:$U$96"}</definedName>
    <definedName name="HTML_Description" hidden="1">""</definedName>
    <definedName name="HTML_Email" hidden="1">""</definedName>
    <definedName name="HTML_Header" hidden="1">"Appendix 3 Currency"</definedName>
    <definedName name="HTML_LastUpdate" hidden="1">"2/2/99"</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"Q:\zteve\html\Files\cashflow.htm"</definedName>
    <definedName name="HTML_Title" hidden="1">"Cash Flow Form"</definedName>
    <definedName name="_xlnm.Print_Titles" localSheetId="0">EMR!$1:$7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88" i="1" l="1"/>
  <c r="I87" i="1" s="1"/>
  <c r="I86" i="1"/>
  <c r="I85" i="1"/>
  <c r="I84" i="1"/>
  <c r="I83" i="1"/>
  <c r="I82" i="1"/>
  <c r="I81" i="1"/>
  <c r="I80" i="1"/>
  <c r="I79" i="1"/>
  <c r="I78" i="1"/>
  <c r="I77" i="1"/>
  <c r="I76" i="1"/>
  <c r="I75" i="1"/>
  <c r="I74" i="1"/>
  <c r="I73" i="1"/>
  <c r="I72" i="1"/>
  <c r="I71" i="1"/>
  <c r="I70" i="1"/>
  <c r="I69" i="1"/>
  <c r="I68" i="1"/>
  <c r="I67" i="1"/>
  <c r="I65" i="1"/>
  <c r="I64" i="1"/>
  <c r="I63" i="1"/>
  <c r="I62" i="1"/>
  <c r="I61" i="1"/>
  <c r="I60" i="1"/>
  <c r="I59" i="1"/>
  <c r="I58" i="1"/>
  <c r="I56" i="1"/>
  <c r="I55" i="1"/>
  <c r="I54" i="1"/>
  <c r="I53" i="1"/>
  <c r="I52" i="1"/>
  <c r="I51" i="1"/>
  <c r="I50" i="1"/>
  <c r="I49" i="1"/>
  <c r="I48" i="1"/>
  <c r="I47" i="1"/>
  <c r="I46" i="1"/>
  <c r="I45" i="1"/>
  <c r="I43" i="1"/>
  <c r="I42" i="1"/>
  <c r="I41" i="1"/>
  <c r="I40" i="1"/>
  <c r="I39" i="1"/>
  <c r="I38" i="1"/>
  <c r="I37" i="1"/>
  <c r="I36" i="1"/>
  <c r="I35" i="1"/>
  <c r="I34" i="1"/>
  <c r="I33" i="1"/>
  <c r="I32" i="1"/>
  <c r="I31" i="1"/>
  <c r="I30" i="1"/>
  <c r="I29" i="1"/>
  <c r="I28" i="1"/>
  <c r="I27" i="1"/>
  <c r="I26" i="1"/>
  <c r="I25" i="1"/>
  <c r="I24" i="1"/>
  <c r="I21" i="1"/>
  <c r="I20" i="1"/>
  <c r="I18" i="1"/>
  <c r="I17" i="1"/>
  <c r="I16" i="1"/>
  <c r="I15" i="1"/>
  <c r="I14" i="1"/>
  <c r="I13" i="1"/>
  <c r="I11" i="1"/>
  <c r="I10" i="1"/>
  <c r="I44" i="1" l="1"/>
  <c r="I23" i="1"/>
  <c r="I9" i="1"/>
  <c r="I19" i="1"/>
  <c r="I57" i="1"/>
  <c r="I66" i="1"/>
  <c r="I12" i="1"/>
  <c r="I22" i="1" l="1"/>
  <c r="I8" i="1"/>
  <c r="I89" i="1" l="1"/>
  <c r="I91" i="1"/>
  <c r="I92" i="1" s="1"/>
  <c r="H90" i="1" l="1"/>
</calcChain>
</file>

<file path=xl/sharedStrings.xml><?xml version="1.0" encoding="utf-8"?>
<sst xmlns="http://schemas.openxmlformats.org/spreadsheetml/2006/main" count="318" uniqueCount="205">
  <si>
    <t>PROYECTO: "PAQUETE 4: SOLUCIONES INTEGRALES DE LOS RÍOS CASMA Y HUARMEY"</t>
  </si>
  <si>
    <t>CONSTRUCCION DE DEFENSAS RIBEREÑAS RIO GRANDE PARTE ALTA Y BAJA (TRAMO 3) - CASMA</t>
  </si>
  <si>
    <t>PRESUPUESTO</t>
  </si>
  <si>
    <t>ITEM</t>
  </si>
  <si>
    <t>DESCRIPCIÓN DE ACTIVIDADES</t>
  </si>
  <si>
    <t>MEDIDA</t>
  </si>
  <si>
    <t>Metrados Exp. Construcción</t>
  </si>
  <si>
    <t>EMR INGENIERIA Y CONST.</t>
  </si>
  <si>
    <t>METRADO</t>
  </si>
  <si>
    <t>P. UNITARIO
S/</t>
  </si>
  <si>
    <t>P. PARCIAL
S/</t>
  </si>
  <si>
    <t>Comentarios OHLA GESTION</t>
  </si>
  <si>
    <t>01</t>
  </si>
  <si>
    <t>CONSTRUCCION DE DEFENSAS RIBEREÑAS</t>
  </si>
  <si>
    <t>01.01</t>
  </si>
  <si>
    <t>OBRAS PROVISIONALES</t>
  </si>
  <si>
    <t>01.01.01</t>
  </si>
  <si>
    <t>CARTEL DE IDENTIFICACION DE LA OBRA DE 3.60M X 2.40M.</t>
  </si>
  <si>
    <t>und</t>
  </si>
  <si>
    <t>NO tiene el detalle de la subpartida</t>
  </si>
  <si>
    <t>01.01.02</t>
  </si>
  <si>
    <t>INSTALACIÓN DE FACILIDADES Y CAMPAMENTOS</t>
  </si>
  <si>
    <t>glb</t>
  </si>
  <si>
    <t>01.02</t>
  </si>
  <si>
    <t>OBRAS PRELIMINARES</t>
  </si>
  <si>
    <t>01.02.01</t>
  </si>
  <si>
    <t>MOVILIZACIÓN Y DESMOVILIZACIÓN DE EQUIPOS Y/O MAQUINARIA</t>
  </si>
  <si>
    <t>Desarrollar el detalle de la movilización y desmovilización de equipos transportados y auto transportados así como las movilizaciones de instalaciones (en el caso hubiese).</t>
  </si>
  <si>
    <t>01.02.02</t>
  </si>
  <si>
    <t>TRAZO, NIVELACION Y REPLANTEO PRELIMINAR</t>
  </si>
  <si>
    <t>Km</t>
  </si>
  <si>
    <t>No se tiene comentarios</t>
  </si>
  <si>
    <t>01.02.03</t>
  </si>
  <si>
    <t>CONTROL TOPOGRAFICO DURANTE LA EJECUCIÓN</t>
  </si>
  <si>
    <t>mes</t>
  </si>
  <si>
    <t xml:space="preserve">Rendimiento conservador (0.05 mes/dia)Reducir cuadrilla </t>
  </si>
  <si>
    <t>01.02.04</t>
  </si>
  <si>
    <t>HABILITACIÓN DE ACCESOS</t>
  </si>
  <si>
    <t>km</t>
  </si>
  <si>
    <t>Justificar el aditivo controlador de polvo y el afirmado. Si ya se tiene el tractor , eliminar la motoniveladora o en su defecto reducir la incidencia del tractor.</t>
  </si>
  <si>
    <t>01.02.05</t>
  </si>
  <si>
    <t>DESVÍO Y MANEJO DE AGUAS SUPERFICIALES</t>
  </si>
  <si>
    <t>m3</t>
  </si>
  <si>
    <t>01.02.06</t>
  </si>
  <si>
    <t>MANTENIMIENTO DE TRÁNSITO Y SEGURIDAD VIAL EN ACCESOS A LAOBRA Y ÁREAS AUXILIARES (Canteras, DME/DMO, Fuentes de agua)</t>
  </si>
  <si>
    <t>Solo ha considerado una cistaerna pequeña, falta incluir al personal, materiales de señalización, etc</t>
  </si>
  <si>
    <t>01.03</t>
  </si>
  <si>
    <t>OPERACIÓN Y EXPLOTACION DE MATERIAL</t>
  </si>
  <si>
    <t>01.03.02</t>
  </si>
  <si>
    <t>EXPLOTACION Y PREPARACION DE MATERIAL PARA AFIRMADO EN CORONA</t>
  </si>
  <si>
    <t>No se tiene el deatalle de las subpartidas extraccion y preparacion de material . Justificar la cantidad unitaria 0.30 m3</t>
  </si>
  <si>
    <t>01.03.03</t>
  </si>
  <si>
    <t>PREPARACIÓN DE MATERIAL PARA CONFORMACIÓN DE DIQUE</t>
  </si>
  <si>
    <t xml:space="preserve">No se tiene el detalle de la subpartida de preparacion. </t>
  </si>
  <si>
    <t>02</t>
  </si>
  <si>
    <t>MOVIMIENTO DE TIERRAS</t>
  </si>
  <si>
    <t>02.01</t>
  </si>
  <si>
    <t>CONSTRUCCIÓN DE DIQUE NUEVO</t>
  </si>
  <si>
    <t>02.01.01</t>
  </si>
  <si>
    <t>DESBROCE Y LIMPIEZA</t>
  </si>
  <si>
    <t>ha</t>
  </si>
  <si>
    <t>02.01.02</t>
  </si>
  <si>
    <t>EXCAVACIÓN MASIVA EN MATERIAL SUELTO, CON EQUIPO</t>
  </si>
  <si>
    <t>02.01.03</t>
  </si>
  <si>
    <t>EXCAVACIÓN EN ROCA SUELTA CON EQUIPO</t>
  </si>
  <si>
    <t>Rendimeinto muy conservador (90 m3/dia) . Ajustar acntida de peones (04)</t>
  </si>
  <si>
    <t>02.01.04</t>
  </si>
  <si>
    <t>EXCAVACIÓN DE ROCA FIJA CON MARTILLO HIDRÁULICO</t>
  </si>
  <si>
    <t>02.01.05</t>
  </si>
  <si>
    <t>EXCAVACION EN NIVEL FREATICO</t>
  </si>
  <si>
    <t>02.01.06</t>
  </si>
  <si>
    <t>CONFORMACIÓN Y COMPACTACIÓN DE DIQUE</t>
  </si>
  <si>
    <t>Rendimiento conservador  para trabajar con 1.5 equipos de corte ( exc y tract) 1200 m3/dia</t>
  </si>
  <si>
    <t>02.01.07</t>
  </si>
  <si>
    <t>ENROCADO Y ACOMODO PARA PROTECCIÓN DE TALUD TIPO 1</t>
  </si>
  <si>
    <t>02.01.08</t>
  </si>
  <si>
    <t>ENROCADO Y ACOMODO PARA PROTECCIÓN DE TALUD TIPO 2</t>
  </si>
  <si>
    <t>02.01.09</t>
  </si>
  <si>
    <t>ENROCADO Y ACOMODO EN UÑA ANTISOCAVANTE TIPO 1</t>
  </si>
  <si>
    <t>02.01.10</t>
  </si>
  <si>
    <t>ENROCADO Y ACOMODO EN UÑA ANTISOCAVANTE TIPO 2</t>
  </si>
  <si>
    <t>02.01.11</t>
  </si>
  <si>
    <t>DESCOLMATACIÓN DEL CAUCE</t>
  </si>
  <si>
    <t>02.01.12</t>
  </si>
  <si>
    <t>REFINE Y PERFILADO DE TALUD</t>
  </si>
  <si>
    <t>m2</t>
  </si>
  <si>
    <t>Ajustar un poco el rendimiento (900 m2/dia)</t>
  </si>
  <si>
    <t>02.01.13</t>
  </si>
  <si>
    <t>MEJORAMIENTO DEL SUELO DE FUNDACION</t>
  </si>
  <si>
    <t xml:space="preserve">Justificar este subcontrato, mostrar el detalle </t>
  </si>
  <si>
    <t>02.01.14</t>
  </si>
  <si>
    <t>ZANJA Y RELLENO PARA ANCLAJE DE GEOTEXTIL</t>
  </si>
  <si>
    <t>ml</t>
  </si>
  <si>
    <t>Por la seccion de la zanja , se debe de realizar de forma manual, asi mismo on se tiene el equipo de compactación para el relleno</t>
  </si>
  <si>
    <t>02.01.15</t>
  </si>
  <si>
    <t>GEOTEXTIL NO TEJIDO CLASE 1, INCLUYE INSTALACION</t>
  </si>
  <si>
    <t>02.01.16</t>
  </si>
  <si>
    <t>GEOTEXTIL NO TEJIDO CLASE 2, INCLUYE INSTALACION</t>
  </si>
  <si>
    <t>02.01.17</t>
  </si>
  <si>
    <t>CONFORMACIÓN DE DME/DMO</t>
  </si>
  <si>
    <t>02.01.18</t>
  </si>
  <si>
    <t>RELLENO COMPACTADO CON MATERIAL PARA AFIRMADO EN CORONA</t>
  </si>
  <si>
    <t>El material de afirmado se encuentra dentro de la partida de explotacion y preparación de material</t>
  </si>
  <si>
    <t>02.01.19</t>
  </si>
  <si>
    <t>RELLENO CON MATERIAL PROPIO</t>
  </si>
  <si>
    <t>Rendimiento conservador para el tipo de material (350m3/dia)</t>
  </si>
  <si>
    <t>02.01.20</t>
  </si>
  <si>
    <t>TRATAMIENTO DE TALUD CON GEOCELDAS</t>
  </si>
  <si>
    <t>PU elavado, desarrollar el recurso ya que esta como subcontrato</t>
  </si>
  <si>
    <t>02.02</t>
  </si>
  <si>
    <t>REFUERZO EN DIQUES EXISTENTES</t>
  </si>
  <si>
    <t>02.02.01</t>
  </si>
  <si>
    <t>02.02.02</t>
  </si>
  <si>
    <t>02.02.03</t>
  </si>
  <si>
    <t>02.02.04</t>
  </si>
  <si>
    <t>02.02.05</t>
  </si>
  <si>
    <t>ENROCADO Y ACOMODO DE ROCA EN TALUD EXISTENTE</t>
  </si>
  <si>
    <t>02.02.06</t>
  </si>
  <si>
    <t>ENROCADO Y ACOMODO DE ROCA EN UÑA DE DIQUE EXISTENTE</t>
  </si>
  <si>
    <t>02.02.07</t>
  </si>
  <si>
    <t>PERFILADO DE TALUD EXISTENTE</t>
  </si>
  <si>
    <t>02.02.08</t>
  </si>
  <si>
    <t>02.02.09</t>
  </si>
  <si>
    <t>02.02.10</t>
  </si>
  <si>
    <t>02.02.12</t>
  </si>
  <si>
    <t>ARMADO Y LLENADO DE GAVIONES</t>
  </si>
  <si>
    <t>Desarrollar el detalle de la partida, el Pu esta como subocontrato</t>
  </si>
  <si>
    <t>03</t>
  </si>
  <si>
    <t>TRANSPORTES DE MATERIAL</t>
  </si>
  <si>
    <t>03.01</t>
  </si>
  <si>
    <t>CARGUIO Y ACARREO DE MATERIAL PROPIO P/DIQUE D=1km</t>
  </si>
  <si>
    <t>m3- km</t>
  </si>
  <si>
    <t>Indicar cómo se obtiene el rendimiento de transporte. Presentar cuadro de sustento.</t>
  </si>
  <si>
    <t>03.02</t>
  </si>
  <si>
    <t>ACARREO DE MATERIAL PROPIO P/DIQUE D&gt;1km</t>
  </si>
  <si>
    <t>Indicar cómo se obtiene el rendimiento de transporte. Presentar cuadro de sustento., Eliminar caragdor ya que la partida es para d&gt;1km</t>
  </si>
  <si>
    <t>03.05</t>
  </si>
  <si>
    <t>CARGUIO Y TRANSPORTE DE MATERIAL AFIRMADO D=1KM</t>
  </si>
  <si>
    <t>03.06</t>
  </si>
  <si>
    <t>TRANSPORTE DE MATERIAL AFIRMADO D&gt;1KM</t>
  </si>
  <si>
    <t>03.07</t>
  </si>
  <si>
    <t>CARGUIO Y TRANSPORTE DE MATERIAL EXCEDENTE CON EQUIPO D=1km</t>
  </si>
  <si>
    <t>03.08</t>
  </si>
  <si>
    <t>TRANSPORTE DE MATERIAL EXCEDENTE CON EQUIPO D&gt; 1km</t>
  </si>
  <si>
    <t>03.09</t>
  </si>
  <si>
    <t>CARGUIO Y TRANSPORTE DE ROCA SELECCIONADA D=1km</t>
  </si>
  <si>
    <t>03.10</t>
  </si>
  <si>
    <t>TRANSPORTE DE ROCA SELECIONADA D &gt;1km</t>
  </si>
  <si>
    <t>04</t>
  </si>
  <si>
    <t>COMPONENTE DE INTERFERENCIAS</t>
  </si>
  <si>
    <t>04.01</t>
  </si>
  <si>
    <t>EXCAVACIÓN EN MATERIAL SUELTO, CON EQUIPO</t>
  </si>
  <si>
    <t>04.02</t>
  </si>
  <si>
    <t>CONFORMACIÓN Y COMPACTACIÓN PARA ESTRUCTURA</t>
  </si>
  <si>
    <t>04.03</t>
  </si>
  <si>
    <t xml:space="preserve">De ser igual  la partida de conformación de DME planteado en el aparatado del refuerzo de dique </t>
  </si>
  <si>
    <t>04.04</t>
  </si>
  <si>
    <t>EMBOQUILLADO DE PIEDRA CON CONCRETO</t>
  </si>
  <si>
    <t>Revisar rendimiento (20 m3/dia) ya que se propone trabhar con bomba, asi mismo revisar la cuadrilla propuesta de 7 peones.</t>
  </si>
  <si>
    <t>04.05</t>
  </si>
  <si>
    <t>CONCRETO PREMEZCLADO (f¨c = 10 MPa) PARA SOLADO</t>
  </si>
  <si>
    <t xml:space="preserve">Realizar el desglose del subcontrato </t>
  </si>
  <si>
    <t>04.06</t>
  </si>
  <si>
    <t>CONCRETO (f'c = 14 MPa)</t>
  </si>
  <si>
    <t>04.07</t>
  </si>
  <si>
    <t>CONCRETO (f´c=28 MPa) EN MUROS Y ZAPATAS</t>
  </si>
  <si>
    <t>04.08</t>
  </si>
  <si>
    <t>ACERO DE REFUERZO P/ESTRUCTURAS (fy=4,200 kg/cm2)</t>
  </si>
  <si>
    <t>kg</t>
  </si>
  <si>
    <t>Error en la conceptualización de la partida, esta por m3 y debe ser por kg . Precio super elevado.</t>
  </si>
  <si>
    <t>04.09</t>
  </si>
  <si>
    <t>ENCOFRADO PLANO</t>
  </si>
  <si>
    <t>Realizar el desglose del subcontrato , justificar precio elevado</t>
  </si>
  <si>
    <t>04.10</t>
  </si>
  <si>
    <t>ENCOFRADO CURVO</t>
  </si>
  <si>
    <t>04.11</t>
  </si>
  <si>
    <t>TUBERIA HDPE 600 mm (SUMINISTRO E INSTALACIÓN)</t>
  </si>
  <si>
    <t>m</t>
  </si>
  <si>
    <t>04.12</t>
  </si>
  <si>
    <t>TUBERÍA HDPE 750 mm (SUMINISTRO E INSTALACIÓN)</t>
  </si>
  <si>
    <t>04.13</t>
  </si>
  <si>
    <t>TUBERIA HDPE 900 mm (SUMINISTRO E INSTALACIÓN)</t>
  </si>
  <si>
    <t>04.14</t>
  </si>
  <si>
    <t>COMPUERTA TIPO ARMCO 0.60m X 0.60 m (INCLUYE SUMINISTRO E INSTALACION)</t>
  </si>
  <si>
    <t>04.15</t>
  </si>
  <si>
    <t>COMPUERTA TIPO ARMCO 0.75m X 0.75 m (INCLUYE SUMINISTRO E INSTALACION)</t>
  </si>
  <si>
    <t>04.16</t>
  </si>
  <si>
    <t>COMPUERTA ANTIRRETORNO TIPO CLAPETA Ø 0.90 m (INCLUYE SUMINISTRO E INSTALACIÓN)</t>
  </si>
  <si>
    <t>04.17</t>
  </si>
  <si>
    <t>REJILLA METÁLICA 1.20 m X 1.50 m (INCLUYE SUMINISTRO E INSTALACIÓN)</t>
  </si>
  <si>
    <t>04.18</t>
  </si>
  <si>
    <t>REJILLA METÁLICA 1.35 m X 1.50 m (INCLUYE SUMINISTRO E INSTALACIÓN)</t>
  </si>
  <si>
    <t>04.19</t>
  </si>
  <si>
    <t>JUNTA DE ESTANQUEIDAD WATERSTOP</t>
  </si>
  <si>
    <t>04.20</t>
  </si>
  <si>
    <t>IMPERMEABILIZACIÓN DE PARÁMETROS ENTERRADOS CON LÁMINA ASFÁLTICA</t>
  </si>
  <si>
    <t>05</t>
  </si>
  <si>
    <t>TRABAJOS DE CIERRE</t>
  </si>
  <si>
    <t>05.01</t>
  </si>
  <si>
    <t>PLAN DE MANEJO AMBIENTAL</t>
  </si>
  <si>
    <t>SUBTOTAL</t>
  </si>
  <si>
    <t>GASTOS GENERALES</t>
  </si>
  <si>
    <r>
      <t xml:space="preserve">
</t>
    </r>
    <r>
      <rPr>
        <b/>
        <sz val="10"/>
        <color theme="1"/>
        <rFont val="Arial"/>
        <family val="2"/>
      </rPr>
      <t xml:space="preserve">
1. GASTOS FIJOS :
</t>
    </r>
    <r>
      <rPr>
        <sz val="10"/>
        <color theme="1"/>
        <rFont val="Arial"/>
        <family val="2"/>
      </rPr>
      <t xml:space="preserve">Los costos de campamento y patio de maquinas deberia estar plasmado dentro de la partida " INSTALACIÓN DE FACILIDADES Y CAMPAMENTOS".
Los gastos de licitación ( administrativos) no deben ser parte de esta propuesta economica ya que son costos que asume la empresa para su presentación en el proceso.
NO se ha evidenciado partidas de explosivos en el costo directo, retirar los conceptos de polvorin  ( S/ 50k). 
</t>
    </r>
    <r>
      <rPr>
        <b/>
        <sz val="10"/>
        <color theme="1"/>
        <rFont val="Arial"/>
        <family val="2"/>
      </rPr>
      <t xml:space="preserve">
2. GASTOS VARIABLES:
PERSONAL DE OBRA</t>
    </r>
    <r>
      <rPr>
        <sz val="10"/>
        <color theme="1"/>
        <rFont val="Arial"/>
        <family val="2"/>
      </rPr>
      <t xml:space="preserve">
Los topografos y los ayudantes de topografia, asi como los equipos  ya se encuentran dentro del analisis del costo directo. Retirar
No es relevante el puesto de conserje ya que hya 02 asistentes administrativos  y 01 secretaria.
Se tiene mucho personal en el área de Equipos, ajustar propuesta.
</t>
    </r>
    <r>
      <rPr>
        <b/>
        <sz val="10"/>
        <color theme="1"/>
        <rFont val="Arial"/>
        <family val="2"/>
      </rPr>
      <t xml:space="preserve">EQUIPOS
</t>
    </r>
    <r>
      <rPr>
        <sz val="10"/>
        <color theme="1"/>
        <rFont val="Arial"/>
        <family val="2"/>
      </rPr>
      <t xml:space="preserve">Justificar el grupo electrogeno y los equipos de topografia no incluidos en el CD
</t>
    </r>
    <r>
      <rPr>
        <b/>
        <sz val="10"/>
        <color theme="1"/>
        <rFont val="Arial"/>
        <family val="2"/>
      </rPr>
      <t xml:space="preserve">
 MOVILIDAD 
</t>
    </r>
    <r>
      <rPr>
        <sz val="10"/>
        <color theme="1"/>
        <rFont val="Arial"/>
        <family val="2"/>
      </rPr>
      <t xml:space="preserve">Justificar el costo beneficio de relaizar la movilidad area y no terreste para el personal staff
</t>
    </r>
    <r>
      <rPr>
        <b/>
        <sz val="10"/>
        <color theme="1"/>
        <rFont val="Arial"/>
        <family val="2"/>
      </rPr>
      <t>VEHICULOS</t>
    </r>
    <r>
      <rPr>
        <sz val="10"/>
        <color theme="1"/>
        <rFont val="Arial"/>
        <family val="2"/>
      </rPr>
      <t xml:space="preserve"> 
Se ha estiamdo 15 camionetas mensuales , ajustar cantidad 
</t>
    </r>
    <r>
      <rPr>
        <b/>
        <sz val="10"/>
        <color theme="1"/>
        <rFont val="Arial"/>
        <family val="2"/>
      </rPr>
      <t xml:space="preserve">SERVICIOS VARIOS 
</t>
    </r>
    <r>
      <rPr>
        <sz val="10"/>
        <color theme="1"/>
        <rFont val="Arial"/>
        <family val="2"/>
      </rPr>
      <t xml:space="preserve">Justificar la asesoria tecnica (25K) , monto de comunciaciones (2OK) y uso de espacio y terreno(30k)
</t>
    </r>
    <r>
      <rPr>
        <b/>
        <sz val="10"/>
        <color theme="1"/>
        <rFont val="Arial"/>
        <family val="2"/>
      </rPr>
      <t xml:space="preserve">MATERIALES VARIOS 
</t>
    </r>
    <r>
      <rPr>
        <sz val="10"/>
        <color theme="1"/>
        <rFont val="Arial"/>
        <family val="2"/>
      </rPr>
      <t xml:space="preserve">Reducir el consumo de 5.2k mensual en dichos gastos 
</t>
    </r>
    <r>
      <rPr>
        <b/>
        <sz val="10"/>
        <color theme="1"/>
        <rFont val="Arial"/>
        <family val="2"/>
      </rPr>
      <t xml:space="preserve">AGASTOS DE OFICINA PRINCIPAL
</t>
    </r>
    <r>
      <rPr>
        <sz val="10"/>
        <color theme="1"/>
        <rFont val="Arial"/>
        <family val="2"/>
      </rPr>
      <t xml:space="preserve">Retirar estos conceptos (54k) </t>
    </r>
  </si>
  <si>
    <t>UTILIDAD</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</si>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</sst>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5" x14ac:knownFonts="1">
    <font>
      <sz val="10"/>
      <name val="Arial"/>
      <family val="2"/>
    </font>
    <font>
      <sz val="10"/>
      <color indexed="8"/>
      <name val="Arial"/>
      <family val="2"/>
    </font>
    <font>
      <b/>
      <sz val="8"/>
      <color indexed="8"/>
      <name val="Arial"/>
      <family val="2"/>
    </font>
    <font>
      <sz val="10"/>
      <name val="Arial"/>
      <family val="2"/>
    </font>
    <font>
      <b/>
      <sz val="10"/>
      <name val="Arial"/>
      <family val="2"/>
    </font>
    <font>
      <b/>
      <sz val="16"/>
      <name val="Arial Black"/>
      <family val="2"/>
    </font>
    <font>
      <b/>
      <sz val="9"/>
      <color rgb="FFFFFFFF"/>
      <name val="Calibri"/>
      <family val="2"/>
      <scheme val="minor"/>
    </font>
    <font>
      <b/>
      <sz val="12"/>
      <color theme="0"/>
      <name val="Arial"/>
      <family val="2"/>
    </font>
    <font>
      <b/>
      <sz val="11"/>
      <name val="Calibri"/>
      <family val="2"/>
      <scheme val="minor"/>
    </font>
    <font>
      <sz val="11"/>
      <name val="Calibri"/>
      <family val="2"/>
      <scheme val="minor"/>
    </font>
    <font>
      <b/>
      <sz val="10"/>
      <color theme="1"/>
      <name val="Arial"/>
      <family val="2"/>
    </font>
    <font>
      <b/>
      <sz val="9"/>
      <color theme="1"/>
      <name val="Arial"/>
      <family val="2"/>
    </font>
    <font>
      <sz val="9"/>
      <color theme="1"/>
      <name val="Times New Roman"/>
      <family val="1"/>
    </font>
    <font>
      <sz val="10"/>
      <color theme="1"/>
      <name val="Arial"/>
      <family val="2"/>
    </font>
    <font>
      <b/>
      <sz val="14"/>
      <color rgb="FFFFFF00"/>
      <name val="Calibri"/>
      <family val="2"/>
      <scheme val="minor"/>
    </font>
  </fonts>
  <fills count="8">
    <fill>
      <patternFill patternType="none"/>
    </fill>
    <fill>
      <patternFill patternType="gray125"/>
    </fill>
    <fill>
      <patternFill patternType="solid">
        <fgColor rgb="FF002060"/>
        <bgColor indexed="64"/>
      </patternFill>
    </fill>
    <fill>
      <patternFill patternType="solid">
        <fgColor theme="5" tint="-0.249977111117893"/>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5" tint="0.39997558519241921"/>
        <bgColor indexed="64"/>
      </patternFill>
    </fill>
    <fill>
      <patternFill patternType="solid">
        <fgColor theme="4" tint="0.79998168889431442"/>
        <bgColor indexed="64"/>
      </patternFill>
    </fill>
  </fills>
  <borders count="34">
    <border>
      <left/>
      <right/>
      <top/>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right style="medium">
        <color indexed="64"/>
      </right>
      <top style="medium">
        <color indexed="64"/>
      </top>
      <bottom style="medium">
        <color indexed="64"/>
      </bottom>
      <diagonal/>
    </border>
    <border>
      <left style="medium">
        <color auto="1"/>
      </left>
      <right style="thin">
        <color auto="1"/>
      </right>
      <top style="medium">
        <color auto="1"/>
      </top>
      <bottom style="hair">
        <color auto="1"/>
      </bottom>
      <diagonal/>
    </border>
    <border>
      <left style="thin">
        <color auto="1"/>
      </left>
      <right style="thin">
        <color auto="1"/>
      </right>
      <top style="medium">
        <color auto="1"/>
      </top>
      <bottom style="hair">
        <color auto="1"/>
      </bottom>
      <diagonal/>
    </border>
    <border>
      <left style="thin">
        <color auto="1"/>
      </left>
      <right style="medium">
        <color auto="1"/>
      </right>
      <top style="medium">
        <color auto="1"/>
      </top>
      <bottom style="hair">
        <color auto="1"/>
      </bottom>
      <diagonal/>
    </border>
    <border>
      <left/>
      <right/>
      <top/>
      <bottom style="medium">
        <color indexed="64"/>
      </bottom>
      <diagonal/>
    </border>
    <border>
      <left style="medium">
        <color auto="1"/>
      </left>
      <right style="thin">
        <color auto="1"/>
      </right>
      <top style="hair">
        <color auto="1"/>
      </top>
      <bottom style="hair">
        <color auto="1"/>
      </bottom>
      <diagonal/>
    </border>
    <border>
      <left style="thin">
        <color indexed="64"/>
      </left>
      <right style="thin">
        <color indexed="64"/>
      </right>
      <top style="hair">
        <color indexed="64"/>
      </top>
      <bottom style="hair">
        <color indexed="64"/>
      </bottom>
      <diagonal/>
    </border>
    <border>
      <left style="thin">
        <color auto="1"/>
      </left>
      <right style="medium">
        <color auto="1"/>
      </right>
      <top style="hair">
        <color auto="1"/>
      </top>
      <bottom style="hair">
        <color auto="1"/>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medium">
        <color auto="1"/>
      </left>
      <right style="thin">
        <color auto="1"/>
      </right>
      <top style="hair">
        <color auto="1"/>
      </top>
      <bottom style="medium">
        <color auto="1"/>
      </bottom>
      <diagonal/>
    </border>
    <border>
      <left style="thin">
        <color auto="1"/>
      </left>
      <right style="thin">
        <color auto="1"/>
      </right>
      <top style="hair">
        <color auto="1"/>
      </top>
      <bottom style="medium">
        <color auto="1"/>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medium">
        <color indexed="64"/>
      </left>
      <right/>
      <top/>
      <bottom style="thin">
        <color auto="1"/>
      </bottom>
      <diagonal/>
    </border>
    <border>
      <left/>
      <right/>
      <top/>
      <bottom style="thin">
        <color indexed="64"/>
      </bottom>
      <diagonal/>
    </border>
    <border>
      <left style="medium">
        <color indexed="64"/>
      </left>
      <right/>
      <top style="thin">
        <color auto="1"/>
      </top>
      <bottom/>
      <diagonal/>
    </border>
    <border>
      <left/>
      <right/>
      <top style="thin">
        <color indexed="64"/>
      </top>
      <bottom/>
      <diagonal/>
    </border>
    <border>
      <left style="thin">
        <color auto="1"/>
      </left>
      <right style="medium">
        <color auto="1"/>
      </right>
      <top style="hair">
        <color auto="1"/>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hair">
        <color indexed="64"/>
      </left>
      <right style="medium">
        <color indexed="64"/>
      </right>
      <top/>
      <bottom style="hair">
        <color indexed="64"/>
      </bottom>
      <diagonal/>
    </border>
    <border>
      <left style="hair">
        <color auto="1"/>
      </left>
      <right style="medium">
        <color indexed="64"/>
      </right>
      <top style="hair">
        <color auto="1"/>
      </top>
      <bottom style="hair">
        <color auto="1"/>
      </bottom>
      <diagonal/>
    </border>
    <border>
      <left style="thin">
        <color rgb="FF000000"/>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s>
  <cellStyleXfs count="5">
    <xf numFmtId="0" fontId="0" fillId="0" borderId="0"/>
    <xf numFmtId="0" fontId="1" fillId="0" borderId="0">
      <alignment vertical="top"/>
    </xf>
    <xf numFmtId="0" fontId="3" fillId="0" borderId="0"/>
    <xf numFmtId="43" fontId="3" fillId="0" borderId="0" applyFont="0" applyFill="0" applyBorder="0" applyAlignment="0" applyProtection="0"/>
    <xf numFmtId="9" fontId="3" fillId="0" borderId="0" applyFont="0" applyFill="0" applyBorder="0" applyAlignment="0" applyProtection="0"/>
  </cellStyleXfs>
  <cellXfs count="87">
    <xf numFmtId="0" fontId="0" fillId="0" borderId="0" xfId="0"/>
    <xf numFmtId="0" fontId="0" fillId="0" borderId="0" xfId="0" applyAlignment="1">
      <alignment vertical="top"/>
    </xf>
    <xf numFmtId="0" fontId="3" fillId="0" borderId="0" xfId="0" applyFont="1"/>
    <xf numFmtId="0" fontId="2" fillId="0" borderId="0" xfId="1" applyFont="1" applyAlignment="1">
      <alignment horizontal="center" vertical="top" readingOrder="1"/>
    </xf>
    <xf numFmtId="0" fontId="4" fillId="0" borderId="0" xfId="2" applyFont="1" applyAlignment="1">
      <alignment horizontal="left" vertical="center"/>
    </xf>
    <xf numFmtId="0" fontId="5" fillId="0" borderId="0" xfId="2" applyFont="1" applyAlignment="1">
      <alignment horizontal="center" vertical="center"/>
    </xf>
    <xf numFmtId="0" fontId="0" fillId="0" borderId="0" xfId="0" applyAlignment="1">
      <alignment vertical="center"/>
    </xf>
    <xf numFmtId="43" fontId="6" fillId="3" borderId="4" xfId="3" applyFont="1" applyFill="1" applyBorder="1" applyAlignment="1">
      <alignment horizontal="center" vertical="center" wrapText="1"/>
    </xf>
    <xf numFmtId="43" fontId="6" fillId="3" borderId="5" xfId="3" applyFont="1" applyFill="1" applyBorder="1" applyAlignment="1">
      <alignment horizontal="center" vertical="center" wrapText="1"/>
    </xf>
    <xf numFmtId="49" fontId="8" fillId="4" borderId="11" xfId="0" applyNumberFormat="1" applyFont="1" applyFill="1" applyBorder="1" applyAlignment="1">
      <alignment horizontal="right" vertical="center"/>
    </xf>
    <xf numFmtId="0" fontId="8" fillId="4" borderId="12" xfId="0" applyFont="1" applyFill="1" applyBorder="1" applyAlignment="1">
      <alignment vertical="center"/>
    </xf>
    <xf numFmtId="0" fontId="9" fillId="4" borderId="12" xfId="0" applyFont="1" applyFill="1" applyBorder="1" applyAlignment="1">
      <alignment vertical="center"/>
    </xf>
    <xf numFmtId="43" fontId="9" fillId="4" borderId="8" xfId="3" applyFont="1" applyFill="1" applyBorder="1"/>
    <xf numFmtId="43" fontId="9" fillId="4" borderId="9" xfId="3" applyFont="1" applyFill="1" applyBorder="1"/>
    <xf numFmtId="43" fontId="9" fillId="4" borderId="10" xfId="3" applyFont="1" applyFill="1" applyBorder="1" applyAlignment="1">
      <alignment vertical="top"/>
    </xf>
    <xf numFmtId="49" fontId="9" fillId="5" borderId="13" xfId="0" applyNumberFormat="1" applyFont="1" applyFill="1" applyBorder="1" applyAlignment="1">
      <alignment horizontal="right" vertical="center"/>
    </xf>
    <xf numFmtId="0" fontId="9" fillId="5" borderId="14" xfId="0" applyFont="1" applyFill="1" applyBorder="1" applyAlignment="1">
      <alignment vertical="center"/>
    </xf>
    <xf numFmtId="0" fontId="9" fillId="5" borderId="14" xfId="0" applyFont="1" applyFill="1" applyBorder="1" applyAlignment="1">
      <alignment horizontal="center" vertical="center"/>
    </xf>
    <xf numFmtId="43" fontId="9" fillId="5" borderId="8" xfId="3" applyFont="1" applyFill="1" applyBorder="1"/>
    <xf numFmtId="43" fontId="9" fillId="5" borderId="9" xfId="3" applyFont="1" applyFill="1" applyBorder="1"/>
    <xf numFmtId="43" fontId="9" fillId="5" borderId="10" xfId="3" applyFont="1" applyFill="1" applyBorder="1" applyAlignment="1">
      <alignment vertical="top"/>
    </xf>
    <xf numFmtId="49" fontId="8" fillId="0" borderId="13" xfId="0" applyNumberFormat="1" applyFont="1" applyBorder="1" applyAlignment="1">
      <alignment horizontal="right" vertical="center"/>
    </xf>
    <xf numFmtId="0" fontId="9" fillId="0" borderId="14" xfId="0" applyFont="1" applyBorder="1" applyAlignment="1">
      <alignment vertical="center"/>
    </xf>
    <xf numFmtId="0" fontId="9" fillId="0" borderId="14" xfId="0" applyFont="1" applyBorder="1" applyAlignment="1">
      <alignment horizontal="center" vertical="center"/>
    </xf>
    <xf numFmtId="43" fontId="9" fillId="0" borderId="8" xfId="3" applyFont="1" applyBorder="1"/>
    <xf numFmtId="43" fontId="9" fillId="0" borderId="9" xfId="3" applyFont="1" applyBorder="1"/>
    <xf numFmtId="43" fontId="9" fillId="0" borderId="10" xfId="3" applyFont="1" applyBorder="1" applyAlignment="1">
      <alignment vertical="top"/>
    </xf>
    <xf numFmtId="43" fontId="9" fillId="0" borderId="10" xfId="3" applyFont="1" applyBorder="1" applyAlignment="1">
      <alignment vertical="top" wrapText="1"/>
    </xf>
    <xf numFmtId="43" fontId="9" fillId="0" borderId="9" xfId="3" applyFont="1" applyBorder="1" applyAlignment="1">
      <alignment vertical="center"/>
    </xf>
    <xf numFmtId="49" fontId="9" fillId="0" borderId="13" xfId="0" applyNumberFormat="1" applyFont="1" applyBorder="1" applyAlignment="1">
      <alignment horizontal="right" vertical="center"/>
    </xf>
    <xf numFmtId="0" fontId="9" fillId="0" borderId="14" xfId="0" applyFont="1" applyBorder="1" applyAlignment="1">
      <alignment vertical="center" wrapText="1"/>
    </xf>
    <xf numFmtId="43" fontId="9" fillId="0" borderId="8" xfId="3" applyFont="1" applyBorder="1" applyAlignment="1">
      <alignment vertical="center"/>
    </xf>
    <xf numFmtId="49" fontId="8" fillId="4" borderId="13" xfId="0" applyNumberFormat="1" applyFont="1" applyFill="1" applyBorder="1" applyAlignment="1">
      <alignment horizontal="right" vertical="center"/>
    </xf>
    <xf numFmtId="0" fontId="8" fillId="4" borderId="14" xfId="0" applyFont="1" applyFill="1" applyBorder="1" applyAlignment="1">
      <alignment vertical="center"/>
    </xf>
    <xf numFmtId="0" fontId="9" fillId="4" borderId="14" xfId="0" applyFont="1" applyFill="1" applyBorder="1" applyAlignment="1">
      <alignment vertical="center"/>
    </xf>
    <xf numFmtId="0" fontId="9" fillId="0" borderId="14" xfId="0" applyFont="1" applyBorder="1" applyAlignment="1">
      <alignment horizontal="left" vertical="center" indent="1"/>
    </xf>
    <xf numFmtId="43" fontId="9" fillId="0" borderId="8" xfId="3" applyFont="1" applyFill="1" applyBorder="1"/>
    <xf numFmtId="43" fontId="9" fillId="0" borderId="9" xfId="3" applyFont="1" applyFill="1" applyBorder="1"/>
    <xf numFmtId="49" fontId="9" fillId="0" borderId="13" xfId="0" applyNumberFormat="1" applyFont="1" applyFill="1" applyBorder="1" applyAlignment="1">
      <alignment horizontal="right" vertical="center"/>
    </xf>
    <xf numFmtId="0" fontId="9" fillId="0" borderId="14" xfId="0" applyFont="1" applyFill="1" applyBorder="1" applyAlignment="1">
      <alignment vertical="center"/>
    </xf>
    <xf numFmtId="0" fontId="9" fillId="0" borderId="14" xfId="0" applyFont="1" applyFill="1" applyBorder="1" applyAlignment="1">
      <alignment horizontal="center" vertical="center"/>
    </xf>
    <xf numFmtId="0" fontId="8" fillId="4" borderId="14" xfId="0" applyFont="1" applyFill="1" applyBorder="1" applyAlignment="1">
      <alignment horizontal="center" vertical="center"/>
    </xf>
    <xf numFmtId="0" fontId="9" fillId="4" borderId="14" xfId="0" applyFont="1" applyFill="1" applyBorder="1" applyAlignment="1">
      <alignment horizontal="center" vertical="center"/>
    </xf>
    <xf numFmtId="49" fontId="10" fillId="7" borderId="17" xfId="0" applyNumberFormat="1" applyFont="1" applyFill="1" applyBorder="1" applyAlignment="1">
      <alignment vertical="center" wrapText="1"/>
    </xf>
    <xf numFmtId="0" fontId="11" fillId="7" borderId="18" xfId="0" applyFont="1" applyFill="1" applyBorder="1" applyAlignment="1">
      <alignment vertical="center" wrapText="1"/>
    </xf>
    <xf numFmtId="0" fontId="12" fillId="7" borderId="18" xfId="0" applyFont="1" applyFill="1" applyBorder="1" applyAlignment="1">
      <alignment vertical="center" wrapText="1"/>
    </xf>
    <xf numFmtId="4" fontId="12" fillId="6" borderId="8" xfId="0" applyNumberFormat="1" applyFont="1" applyFill="1" applyBorder="1" applyAlignment="1">
      <alignment vertical="center" wrapText="1"/>
    </xf>
    <xf numFmtId="4" fontId="12" fillId="6" borderId="9" xfId="0" applyNumberFormat="1" applyFont="1" applyFill="1" applyBorder="1" applyAlignment="1">
      <alignment vertical="center" wrapText="1"/>
    </xf>
    <xf numFmtId="4" fontId="10" fillId="6" borderId="9" xfId="0" applyNumberFormat="1" applyFont="1" applyFill="1" applyBorder="1" applyAlignment="1">
      <alignment vertical="center" wrapText="1"/>
    </xf>
    <xf numFmtId="4" fontId="10" fillId="6" borderId="10" xfId="0" applyNumberFormat="1" applyFont="1" applyFill="1" applyBorder="1" applyAlignment="1">
      <alignment vertical="top" wrapText="1"/>
    </xf>
    <xf numFmtId="49" fontId="13" fillId="0" borderId="19" xfId="0" applyNumberFormat="1" applyFont="1" applyBorder="1" applyAlignment="1">
      <alignment vertical="center" wrapText="1"/>
    </xf>
    <xf numFmtId="0" fontId="11" fillId="0" borderId="20" xfId="0" applyFont="1" applyBorder="1" applyAlignment="1">
      <alignment vertical="center" wrapText="1"/>
    </xf>
    <xf numFmtId="0" fontId="13" fillId="0" borderId="20" xfId="0" applyFont="1" applyBorder="1" applyAlignment="1">
      <alignment horizontal="center" vertical="center" wrapText="1"/>
    </xf>
    <xf numFmtId="10" fontId="13" fillId="0" borderId="9" xfId="4" applyNumberFormat="1" applyFont="1" applyBorder="1" applyAlignment="1">
      <alignment horizontal="right" vertical="center" wrapText="1"/>
    </xf>
    <xf numFmtId="4" fontId="10" fillId="0" borderId="9" xfId="0" applyNumberFormat="1" applyFont="1" applyBorder="1" applyAlignment="1">
      <alignment horizontal="right" vertical="center" wrapText="1"/>
    </xf>
    <xf numFmtId="10" fontId="13" fillId="0" borderId="8" xfId="4" applyNumberFormat="1" applyFont="1" applyBorder="1" applyAlignment="1">
      <alignment horizontal="right" vertical="center" wrapText="1"/>
    </xf>
    <xf numFmtId="49" fontId="13" fillId="0" borderId="21" xfId="0" applyNumberFormat="1" applyFont="1" applyBorder="1" applyAlignment="1">
      <alignment vertical="center" wrapText="1"/>
    </xf>
    <xf numFmtId="0" fontId="11" fillId="0" borderId="22" xfId="0" applyFont="1" applyBorder="1" applyAlignment="1">
      <alignment vertical="center" wrapText="1"/>
    </xf>
    <xf numFmtId="0" fontId="13" fillId="0" borderId="22" xfId="0" applyFont="1" applyBorder="1" applyAlignment="1">
      <alignment horizontal="center" vertical="center" wrapText="1"/>
    </xf>
    <xf numFmtId="4" fontId="10" fillId="0" borderId="10" xfId="0" applyNumberFormat="1" applyFont="1" applyBorder="1" applyAlignment="1">
      <alignment horizontal="right" vertical="top" wrapText="1"/>
    </xf>
    <xf numFmtId="4" fontId="12" fillId="6" borderId="15" xfId="0" applyNumberFormat="1" applyFont="1" applyFill="1" applyBorder="1" applyAlignment="1">
      <alignment vertical="center" wrapText="1"/>
    </xf>
    <xf numFmtId="4" fontId="12" fillId="6" borderId="16" xfId="0" applyNumberFormat="1" applyFont="1" applyFill="1" applyBorder="1" applyAlignment="1">
      <alignment vertical="center" wrapText="1"/>
    </xf>
    <xf numFmtId="4" fontId="10" fillId="6" borderId="16" xfId="0" applyNumberFormat="1" applyFont="1" applyFill="1" applyBorder="1" applyAlignment="1">
      <alignment vertical="center" wrapText="1"/>
    </xf>
    <xf numFmtId="4" fontId="10" fillId="6" borderId="23" xfId="0" applyNumberFormat="1" applyFont="1" applyFill="1" applyBorder="1" applyAlignment="1">
      <alignment vertical="top" wrapText="1"/>
    </xf>
    <xf numFmtId="49" fontId="0" fillId="0" borderId="0" xfId="0" applyNumberFormat="1"/>
    <xf numFmtId="0" fontId="0" fillId="0" borderId="0" xfId="0" applyAlignment="1">
      <alignment horizontal="center"/>
    </xf>
    <xf numFmtId="43" fontId="14" fillId="3" borderId="6" xfId="3" applyFont="1" applyFill="1" applyBorder="1" applyAlignment="1">
      <alignment horizontal="center" vertical="top" wrapText="1"/>
    </xf>
    <xf numFmtId="4" fontId="13" fillId="0" borderId="10" xfId="0" applyNumberFormat="1" applyFont="1" applyBorder="1" applyAlignment="1">
      <alignment horizontal="left" wrapText="1"/>
    </xf>
    <xf numFmtId="43" fontId="9" fillId="4" borderId="29" xfId="3" applyFont="1" applyFill="1" applyBorder="1"/>
    <xf numFmtId="43" fontId="9" fillId="5" borderId="30" xfId="3" applyFont="1" applyFill="1" applyBorder="1"/>
    <xf numFmtId="43" fontId="9" fillId="0" borderId="30" xfId="3" applyFont="1" applyBorder="1"/>
    <xf numFmtId="43" fontId="9" fillId="0" borderId="30" xfId="3" applyFont="1" applyBorder="1" applyAlignment="1">
      <alignment vertical="center"/>
    </xf>
    <xf numFmtId="43" fontId="9" fillId="4" borderId="30" xfId="3" applyFont="1" applyFill="1" applyBorder="1"/>
    <xf numFmtId="43" fontId="9" fillId="0" borderId="30" xfId="3" applyFont="1" applyFill="1" applyBorder="1"/>
    <xf numFmtId="0" fontId="12" fillId="7" borderId="31" xfId="0" applyFont="1" applyFill="1" applyBorder="1" applyAlignment="1">
      <alignment vertical="center" wrapText="1"/>
    </xf>
    <xf numFmtId="4" fontId="13" fillId="0" borderId="32" xfId="0" applyNumberFormat="1" applyFont="1" applyBorder="1" applyAlignment="1">
      <alignment horizontal="right" vertical="center" wrapText="1"/>
    </xf>
    <xf numFmtId="4" fontId="13" fillId="0" borderId="33" xfId="0" applyNumberFormat="1" applyFont="1" applyBorder="1" applyAlignment="1">
      <alignment horizontal="right" vertical="center" wrapText="1"/>
    </xf>
    <xf numFmtId="0" fontId="7"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0" fontId="2" fillId="0" borderId="0" xfId="1" applyFont="1" applyAlignment="1">
      <alignment horizontal="center" vertical="top" readingOrder="1"/>
    </xf>
    <xf numFmtId="49" fontId="6" fillId="2" borderId="24" xfId="0" applyNumberFormat="1" applyFont="1" applyFill="1" applyBorder="1" applyAlignment="1">
      <alignment horizontal="center" vertical="center"/>
    </xf>
    <xf numFmtId="49" fontId="6" fillId="2" borderId="27" xfId="0" applyNumberFormat="1" applyFont="1" applyFill="1" applyBorder="1" applyAlignment="1">
      <alignment horizontal="center" vertical="center"/>
    </xf>
    <xf numFmtId="0" fontId="6" fillId="2" borderId="25" xfId="0" applyFont="1" applyFill="1" applyBorder="1" applyAlignment="1">
      <alignment horizontal="center" vertical="center"/>
    </xf>
    <xf numFmtId="0" fontId="6" fillId="2" borderId="7" xfId="0" applyFont="1" applyFill="1" applyBorder="1" applyAlignment="1">
      <alignment horizontal="center" vertical="center"/>
    </xf>
    <xf numFmtId="43" fontId="6" fillId="2" borderId="26" xfId="3" applyFont="1" applyFill="1" applyBorder="1" applyAlignment="1">
      <alignment horizontal="center" vertical="center" wrapText="1"/>
    </xf>
    <xf numFmtId="43" fontId="6" fillId="2" borderId="28" xfId="3" applyFont="1" applyFill="1" applyBorder="1" applyAlignment="1">
      <alignment horizontal="center" vertical="center" wrapText="1"/>
    </xf>
  </cellXfs>
  <cellStyles count="5">
    <cellStyle name="Millares 16 3" xfId="3" xr:uid="{EFCCE9C2-228D-4924-8E68-E537083886A0}"/>
    <cellStyle name="Normal" xfId="0" builtinId="0"/>
    <cellStyle name="Normal 158 2" xfId="1" xr:uid="{34FAE03D-1106-429E-A5EA-11CE25FDA98B}"/>
    <cellStyle name="Normal 2 3" xfId="2" xr:uid="{763C0638-6A56-47D7-AC1C-0B15B5282582}"/>
    <cellStyle name="Porcentaje 10" xfId="4" xr:uid="{715ACA43-D779-4C0B-803E-A11AD8A53B3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757648</xdr:colOff>
      <xdr:row>0</xdr:row>
      <xdr:rowOff>117565</xdr:rowOff>
    </xdr:from>
    <xdr:to>
      <xdr:col>2</xdr:col>
      <xdr:colOff>631503</xdr:colOff>
      <xdr:row>3</xdr:row>
      <xdr:rowOff>472</xdr:rowOff>
    </xdr:to>
    <xdr:pic>
      <xdr:nvPicPr>
        <xdr:cNvPr id="2" name="Imagen 1" descr="cid:image004.jpg@01D7823F.95D2A700">
          <a:extLst>
            <a:ext uri="{FF2B5EF4-FFF2-40B4-BE49-F238E27FC236}">
              <a16:creationId xmlns:a16="http://schemas.microsoft.com/office/drawing/2014/main" id="{E162672C-1555-41A1-AE73-9FE3CC66C56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3373" y="117565"/>
          <a:ext cx="788255" cy="368682"/>
        </a:xfrm>
        <a:prstGeom prst="rect">
          <a:avLst/>
        </a:prstGeom>
        <a:noFill/>
        <a:ln>
          <a:noFill/>
        </a:ln>
      </xdr:spPr>
    </xdr:pic>
    <xdr:clientData/>
  </xdr:twoCellAnchor>
  <xdr:twoCellAnchor editAs="oneCell">
    <xdr:from>
      <xdr:col>5</xdr:col>
      <xdr:colOff>0</xdr:colOff>
      <xdr:row>0</xdr:row>
      <xdr:rowOff>135282</xdr:rowOff>
    </xdr:from>
    <xdr:to>
      <xdr:col>6</xdr:col>
      <xdr:colOff>708536</xdr:colOff>
      <xdr:row>3</xdr:row>
      <xdr:rowOff>9750</xdr:rowOff>
    </xdr:to>
    <xdr:pic>
      <xdr:nvPicPr>
        <xdr:cNvPr id="3" name="Imagen 2">
          <a:extLst>
            <a:ext uri="{FF2B5EF4-FFF2-40B4-BE49-F238E27FC236}">
              <a16:creationId xmlns:a16="http://schemas.microsoft.com/office/drawing/2014/main" id="{78A6FBF1-01A8-45ED-9A37-AFE2FD814D27}"/>
            </a:ext>
          </a:extLst>
        </xdr:cNvPr>
        <xdr:cNvPicPr>
          <a:picLocks noChangeAspect="1"/>
        </xdr:cNvPicPr>
      </xdr:nvPicPr>
      <xdr:blipFill rotWithShape="1">
        <a:blip xmlns:r="http://schemas.openxmlformats.org/officeDocument/2006/relationships" r:embed="rId2"/>
        <a:srcRect l="34171" t="37917" r="34980" b="39536"/>
        <a:stretch/>
      </xdr:blipFill>
      <xdr:spPr>
        <a:xfrm>
          <a:off x="9256638" y="135282"/>
          <a:ext cx="881718" cy="36024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ER\DATA\DataFile\O\DB9604\RevMay97\SHOPLIS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t-idbcd-wg1\USER\SETSUBI\ME-2&#31309;&#31639;\01&#31309;&#31639;&#12503;&#12525;&#12472;&#12455;&#12463;&#12488;\&#20013;&#22269;\(2004.12)ACW%20PJ(&#12381;&#12398;2&#65289;\pulau%20final\WINDOWS\Desktop\New%20Folder\Qo-158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ohlfs\Estudios2\Users\Eylem\AppData\Roaming\Microsoft\Excel\TIFLIS_TUNEL_TEKLIF.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lant_main\khw\DAEWOO\UPSC\&#49444;&#52824;&#44277;&#49324;\&#51077;&#52272;&#44204;&#51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Summary"/>
      <sheetName val="HQBuilding"/>
      <sheetName val="FitOutHQBldg"/>
      <sheetName val="Security"/>
      <sheetName val="AutoMessengerSystem"/>
      <sheetName val="PASystem"/>
      <sheetName val="TelephoneSystem"/>
      <sheetName val="HQSpecialSystems"/>
      <sheetName val="WaterFeatures"/>
      <sheetName val="DealerRoom"/>
      <sheetName val="Services"/>
      <sheetName val="ACtoStairs"/>
      <sheetName val="GoodsDelivery"/>
      <sheetName val="ToiletPods"/>
      <sheetName val="HQBldgExtCladding"/>
      <sheetName val="GlazedSouthWall"/>
      <sheetName val="HQFFandE"/>
      <sheetName val="ConferenceCentre"/>
      <sheetName val="FitOutConfCentre"/>
      <sheetName val="ConfCentreSpecialSystems"/>
      <sheetName val="ConfCentreExtCladding"/>
      <sheetName val="ConfFFandE"/>
      <sheetName val="CarPark"/>
      <sheetName val="StatutoryCharges"/>
      <sheetName val="Drawingscover"/>
      <sheetName val="Drawings"/>
      <sheetName val="GFA HQ Building"/>
      <sheetName val="GFA Conference"/>
      <sheetName val="GeneralSummary"/>
      <sheetName val="ElementalSummary"/>
      <sheetName val="BQ"/>
      <sheetName val="BQ External"/>
      <sheetName val="SHOPLIST"/>
      <sheetName val="Notes"/>
      <sheetName val="Basis"/>
      <sheetName val="icmal"/>
      <sheetName val="#REF"/>
      <sheetName val="TAS"/>
      <sheetName val="GFA_HQ_Building"/>
      <sheetName val="GFA_Conference"/>
      <sheetName val="Penthouse Apartment"/>
      <sheetName val="LEVEL SHEET"/>
      <sheetName val="SPT vs PHI"/>
      <sheetName val="CASHFLOWS"/>
      <sheetName val="SubmitCal"/>
      <sheetName val="Cash2"/>
      <sheetName val="Z"/>
      <sheetName val="Raw Data"/>
      <sheetName val="Option"/>
      <sheetName val="Chiet tinh dz22"/>
      <sheetName val="Chiet tinh dz35"/>
      <sheetName val="_______"/>
      <sheetName val="核算项目余额表"/>
      <sheetName val="Criteria"/>
      <sheetName val="Assumptions"/>
      <sheetName val="@risk rents and incentives"/>
      <sheetName val="Car park lease"/>
      <sheetName val="Net rent analysis"/>
      <sheetName val="Poz-1 "/>
      <sheetName val="차액보증"/>
      <sheetName val="StattCo yCharges"/>
      <sheetName val="Su}}ary"/>
      <sheetName val="LABOUR HISTOGRAM"/>
      <sheetName val="D-623D"/>
      <sheetName val="改加胶玻璃、室外栏杆"/>
      <sheetName val="Graph Data (DO NOT PRINT)"/>
      <sheetName val="ancillary"/>
      <sheetName val="FOL - Bar"/>
      <sheetName val="1"/>
      <sheetName val="Lab Cum Hist"/>
      <sheetName val="CT Thang Mo"/>
      <sheetName val="HQ-TO"/>
      <sheetName val="BOQ"/>
      <sheetName val="Bill No. 2"/>
      <sheetName val="budget summary (2)"/>
      <sheetName val="Budget Analysis Summary"/>
      <sheetName val="Data"/>
      <sheetName val="Tender Summary"/>
      <sheetName val="Insurance Ext"/>
      <sheetName val="Prelims"/>
      <sheetName val="Customize Your Invoice"/>
      <sheetName val="B"/>
      <sheetName val="HVAC BoQ"/>
      <sheetName val="PriceSummary"/>
      <sheetName val="Sheet2"/>
      <sheetName val="Projet, methodes &amp; couts"/>
      <sheetName val="Macro1"/>
      <sheetName val="Planning"/>
      <sheetName val="TAHRIR"/>
      <sheetName val="Bases"/>
      <sheetName val="Risques majeurs &amp; Frais Ind."/>
      <sheetName val="Bouclage"/>
      <sheetName val="AREG_05"/>
      <sheetName val="CT  PL"/>
      <sheetName val=""/>
      <sheetName val="BQ_External"/>
      <sheetName val="Bill_1"/>
      <sheetName val="Bill_2"/>
      <sheetName val="Bill_3"/>
      <sheetName val="Bill_4"/>
      <sheetName val="Bill_5"/>
      <sheetName val="Bill_6"/>
      <sheetName val="Bill_7"/>
      <sheetName val="Sheet1"/>
      <sheetName val="企业表一"/>
      <sheetName val="M-5C"/>
      <sheetName val="M-5A"/>
      <sheetName val="LABOUR_HISTOGRAM"/>
      <sheetName val="JAS"/>
      <sheetName val="intr stool brkup"/>
      <sheetName val="Budget"/>
      <sheetName val="Rate analysis"/>
      <sheetName val="ConferenceCentre_x0000_옰ʒ䄂ʒ鵠ʐ䄂ʒ閐̐䄂ʒ蕈̐"/>
      <sheetName val="Body Sheet"/>
      <sheetName val="1.0 Executive Summary"/>
      <sheetName val="ANNEXURE-A"/>
      <sheetName val="GFA_HQ_Building1"/>
      <sheetName val="Top sheet"/>
      <sheetName val="COC"/>
      <sheetName val="Bill 2"/>
      <sheetName val="POWER"/>
      <sheetName val="MTP"/>
      <sheetName val="List"/>
      <sheetName val="GFA_Conference1"/>
      <sheetName val="BQ_External1"/>
      <sheetName val="Penthouse_Apartment"/>
      <sheetName val="StattCo_yCharges"/>
      <sheetName val="Raw_Data"/>
      <sheetName val="@risk_rents_and_incentives"/>
      <sheetName val="Car_park_lease"/>
      <sheetName val="Net_rent_analysis"/>
      <sheetName val="Poz-1_"/>
      <sheetName val="Chiet_tinh_dz22"/>
      <sheetName val="Chiet_tinh_dz35"/>
      <sheetName val="Lab_Cum_Hist"/>
      <sheetName val="Graph_Data_(DO_NOT_PRINT)"/>
      <sheetName val="Projet,_methodes_&amp;_couts"/>
      <sheetName val="Risques_majeurs_&amp;_Frais_Ind_"/>
      <sheetName val="CT_Thang_Mo"/>
      <sheetName val="Bill_No__2"/>
      <sheetName val="SPT_vs_PHI"/>
      <sheetName val="budget_summary_(2)"/>
      <sheetName val="Budget_Analysis_Summary"/>
      <sheetName val="CT__PL"/>
      <sheetName val="LEVEL_SHEET"/>
      <sheetName val="FOL_-_Bar"/>
      <sheetName val="Currencies"/>
      <sheetName val="Geneí¬_x0008_i_x0000__x0000__x0014__x0000_0."/>
      <sheetName val="70_x0000_,/0_x0000_s«_x0008_i_x0000_Æø_x0003_í¬_x0008_i_x0000_"/>
      <sheetName val="LABOUR_HISTOGRAM1"/>
      <sheetName val="Inputs"/>
      <sheetName val="WITHOUT C&amp;I PROFIT (3)"/>
      <sheetName val="250mm"/>
      <sheetName val="200mm"/>
      <sheetName val="160mm"/>
      <sheetName val="FITTINGS"/>
      <sheetName val="VALVE CHAMBERS"/>
      <sheetName val="Fire Hydrants"/>
      <sheetName val="B.GATE VALVE"/>
      <sheetName val="Sub G1 Fire"/>
      <sheetName val="Sub G12 Fire"/>
      <sheetName val="Ap A"/>
      <sheetName val="Sheet3"/>
      <sheetName val="SHOPLIST.xls"/>
      <sheetName val="2 Div 14 "/>
      <sheetName val="기계내역서"/>
      <sheetName val="DATAS"/>
      <sheetName val="Tender_Summary"/>
      <sheetName val="Insurance_Ext"/>
      <sheetName val="Customize_Your_Invoice"/>
      <sheetName val="HVAC_BoQ"/>
      <sheetName val="GFA_HQ_Building3"/>
      <sheetName val="GFA_Conference3"/>
      <sheetName val="StattCo_yCharges2"/>
      <sheetName val="BQ_External3"/>
      <sheetName val="Penthouse_Apartment2"/>
      <sheetName val="LABOUR_HISTOGRAM3"/>
      <sheetName val="Chiet_tinh_dz222"/>
      <sheetName val="Chiet_tinh_dz352"/>
      <sheetName val="CT_Thang_Mo2"/>
      <sheetName val="Raw_Data2"/>
      <sheetName val="@risk_rents_and_incentives2"/>
      <sheetName val="Car_park_lease2"/>
      <sheetName val="Net_rent_analysis2"/>
      <sheetName val="Poz-1_2"/>
      <sheetName val="Lab_Cum_Hist2"/>
      <sheetName val="Graph_Data_(DO_NOT_PRINT)2"/>
      <sheetName val="LEVEL_SHEET2"/>
      <sheetName val="Bill_No__22"/>
      <sheetName val="Tender_Summary2"/>
      <sheetName val="Insurance_Ext2"/>
      <sheetName val="FOL_-_Bar2"/>
      <sheetName val="SPT_vs_PHI2"/>
      <sheetName val="Customize_Your_Invoice2"/>
      <sheetName val="HVAC_BoQ2"/>
      <sheetName val="budget_summary_(2)1"/>
      <sheetName val="Budget_Analysis_Summary1"/>
      <sheetName val="Body_Sheet1"/>
      <sheetName val="1_0_Executive_Summary1"/>
      <sheetName val="Projet,_methodes_&amp;_couts1"/>
      <sheetName val="Risques_majeurs_&amp;_Frais_Ind_1"/>
      <sheetName val="CT__PL1"/>
      <sheetName val="Top_sheet1"/>
      <sheetName val="intr_stool_brkup1"/>
      <sheetName val="Rate_analysis1"/>
      <sheetName val="GFA_HQ_Building2"/>
      <sheetName val="GFA_Conference2"/>
      <sheetName val="StattCo_yCharges1"/>
      <sheetName val="BQ_External2"/>
      <sheetName val="Penthouse_Apartment1"/>
      <sheetName val="LABOUR_HISTOGRAM2"/>
      <sheetName val="Chiet_tinh_dz221"/>
      <sheetName val="Chiet_tinh_dz351"/>
      <sheetName val="CT_Thang_Mo1"/>
      <sheetName val="Raw_Data1"/>
      <sheetName val="@risk_rents_and_incentives1"/>
      <sheetName val="Car_park_lease1"/>
      <sheetName val="Net_rent_analysis1"/>
      <sheetName val="Poz-1_1"/>
      <sheetName val="Lab_Cum_Hist1"/>
      <sheetName val="Graph_Data_(DO_NOT_PRINT)1"/>
      <sheetName val="LEVEL_SHEET1"/>
      <sheetName val="Bill_No__21"/>
      <sheetName val="Tender_Summary1"/>
      <sheetName val="Insurance_Ext1"/>
      <sheetName val="FOL_-_Bar1"/>
      <sheetName val="SPT_vs_PHI1"/>
      <sheetName val="Customize_Your_Invoice1"/>
      <sheetName val="HVAC_BoQ1"/>
      <sheetName val="Body_Sheet"/>
      <sheetName val="1_0_Executive_Summary"/>
      <sheetName val="Top_sheet"/>
      <sheetName val="intr_stool_brkup"/>
      <sheetName val="Rate_analysis"/>
      <sheetName val="sal"/>
      <sheetName val="SAP"/>
      <sheetName val="PROJECT BRIEF"/>
      <sheetName val="ACT_SPS"/>
      <sheetName val="SPSF"/>
      <sheetName val="Invoice Summary"/>
      <sheetName val="Bill 1"/>
      <sheetName val="Bill 3"/>
      <sheetName val="Bill 4"/>
      <sheetName val="Bill 5"/>
      <sheetName val="Bill 6"/>
      <sheetName val="Bill 7"/>
      <sheetName val="POWER ASSUMPTIONS"/>
      <sheetName val="concrete"/>
      <sheetName val="beam-reinft-IIInd floor"/>
      <sheetName val="beam-reinft-machine rm"/>
      <sheetName val="girder"/>
      <sheetName val="Rocker"/>
      <sheetName val="98Price"/>
      <sheetName val="Dubai golf"/>
      <sheetName val="C (3)"/>
      <sheetName val="GFA_HQ_Building4"/>
      <sheetName val="GFA_Conference4"/>
      <sheetName val="StattCo_yCharges3"/>
      <sheetName val="BQ_External4"/>
      <sheetName val="Penthouse_Apartment3"/>
      <sheetName val="LABOUR_HISTOGRAM4"/>
      <sheetName val="Chiet_tinh_dz223"/>
      <sheetName val="Chiet_tinh_dz353"/>
      <sheetName val="CT_Thang_Mo3"/>
      <sheetName val="Raw_Data3"/>
      <sheetName val="@risk_rents_and_incentives3"/>
      <sheetName val="Car_park_lease3"/>
      <sheetName val="Net_rent_analysis3"/>
      <sheetName val="Poz-1_3"/>
      <sheetName val="Lab_Cum_Hist3"/>
      <sheetName val="Graph_Data_(DO_NOT_PRINT)3"/>
      <sheetName val="LEVEL_SHEET3"/>
      <sheetName val="Bill_No__23"/>
      <sheetName val="Tender_Summary3"/>
      <sheetName val="Insurance_Ext3"/>
      <sheetName val="FOL_-_Bar3"/>
      <sheetName val="SPT_vs_PHI3"/>
      <sheetName val="Customize_Your_Invoice3"/>
      <sheetName val="HVAC_BoQ3"/>
      <sheetName val="budget_summary_(2)2"/>
      <sheetName val="Budget_Analysis_Summary2"/>
      <sheetName val="Body_Sheet2"/>
      <sheetName val="1_0_Executive_Summary2"/>
      <sheetName val="Projet,_methodes_&amp;_couts2"/>
      <sheetName val="Risques_majeurs_&amp;_Frais_Ind_2"/>
      <sheetName val="CT__PL2"/>
      <sheetName val="Top_sheet2"/>
      <sheetName val="intr_stool_brkup2"/>
      <sheetName val="Rate_analysis2"/>
      <sheetName val="GFA_HQ_Building5"/>
      <sheetName val="GFA_Conference5"/>
      <sheetName val="StattCo_yCharges4"/>
      <sheetName val="BQ_External5"/>
      <sheetName val="Penthouse_Apartment4"/>
      <sheetName val="LABOUR_HISTOGRAM5"/>
      <sheetName val="Chiet_tinh_dz224"/>
      <sheetName val="Chiet_tinh_dz354"/>
      <sheetName val="CT_Thang_Mo4"/>
      <sheetName val="Raw_Data4"/>
      <sheetName val="@risk_rents_and_incentives4"/>
      <sheetName val="Car_park_lease4"/>
      <sheetName val="Net_rent_analysis4"/>
      <sheetName val="Poz-1_4"/>
      <sheetName val="Lab_Cum_Hist4"/>
      <sheetName val="Graph_Data_(DO_NOT_PRINT)4"/>
      <sheetName val="LEVEL_SHEET4"/>
      <sheetName val="Bill_No__24"/>
      <sheetName val="Tender_Summary4"/>
      <sheetName val="Insurance_Ext4"/>
      <sheetName val="FOL_-_Bar4"/>
      <sheetName val="SPT_vs_PHI4"/>
      <sheetName val="Customize_Your_Invoice4"/>
      <sheetName val="HVAC_BoQ4"/>
      <sheetName val="budget_summary_(2)3"/>
      <sheetName val="Budget_Analysis_Summary3"/>
      <sheetName val="Body_Sheet3"/>
      <sheetName val="1_0_Executive_Summary3"/>
      <sheetName val="Projet,_methodes_&amp;_couts3"/>
      <sheetName val="Risques_majeurs_&amp;_Frais_Ind_3"/>
      <sheetName val="CT__PL3"/>
      <sheetName val="Top_sheet3"/>
      <sheetName val="intr_stool_brkup3"/>
      <sheetName val="Rate_analysis3"/>
      <sheetName val="BILL COV"/>
      <sheetName val="Ra  stair"/>
      <sheetName val="공종별_집계금액"/>
      <sheetName val="Wall"/>
      <sheetName val="Geneí¬_x0008_i"/>
      <sheetName val="70"/>
      <sheetName val="GFA_HQ_Building6"/>
      <sheetName val="MOS"/>
      <sheetName val="CODE"/>
      <sheetName val="Civil Boq"/>
      <sheetName val="마산월령동골조물량변경"/>
      <sheetName val="CHART OF ACCOUNTS"/>
      <sheetName val="E-Bill No.6 A-O"/>
      <sheetName val="Bill_21"/>
      <sheetName val="Ap_A"/>
      <sheetName val="SHOPLIST_xls"/>
      <sheetName val="Geneí¬i0_"/>
      <sheetName val="70,/0s«iÆøí¬i"/>
      <sheetName val="2_Div_14_"/>
      <sheetName val="PROJECT_BRIEF"/>
      <sheetName val="Invoice_Summary"/>
      <sheetName val="ABSTRACT"/>
      <sheetName val="DETAILED  BOQ"/>
      <sheetName val="M-Book for Conc"/>
      <sheetName val="M-Book for FW"/>
      <sheetName val="Vehicles"/>
      <sheetName val="PA- Consutant "/>
      <sheetName val="Design"/>
      <sheetName val="Annex"/>
      <sheetName val="factors"/>
      <sheetName val="P4-B"/>
      <sheetName val="Break_Up"/>
      <sheetName val="RESULT"/>
      <sheetName val="IO LIST"/>
      <sheetName val="Formulas"/>
      <sheetName val="Material "/>
      <sheetName val="Quote Sheet"/>
      <sheetName val="upa"/>
      <sheetName val="foot-slab reinft"/>
      <sheetName val="Materials Cost(PCC)"/>
      <sheetName val="PROJECT_BRIEF1"/>
      <sheetName val="Bill_22"/>
      <sheetName val="C_(3)1"/>
      <sheetName val="Ap_A1"/>
      <sheetName val="2_Div_14_1"/>
      <sheetName val="Bill_11"/>
      <sheetName val="Bill_31"/>
      <sheetName val="Bill_41"/>
      <sheetName val="Bill_51"/>
      <sheetName val="Bill_61"/>
      <sheetName val="Bill_71"/>
      <sheetName val="Dubai_golf"/>
      <sheetName val="beam-reinft-IIInd_floor"/>
      <sheetName val="POWER_ASSUMPTIONS"/>
      <sheetName val="beam-reinft-machine_rm"/>
      <sheetName val="C_(3)"/>
      <sheetName val="CERTIFICATE"/>
      <sheetName val="Softscape Buildup"/>
      <sheetName val="Mat'l Rate"/>
      <sheetName val="HIRED LABOUR CODE"/>
      <sheetName val="Toolbox"/>
      <sheetName val="Data_Summary"/>
      <sheetName val="India F&amp;S Template"/>
      <sheetName val="Day work"/>
      <sheetName val="Activity List"/>
      <sheetName val="房屋及建筑物"/>
      <sheetName val="XL4Poppy"/>
      <sheetName val="B185-B-2"/>
      <sheetName val="B185-B-3"/>
      <sheetName val="B185-B-4"/>
      <sheetName val="B185-B-5"/>
      <sheetName val="B185-B-6"/>
      <sheetName val="B185-B-7"/>
      <sheetName val="B185-B-8"/>
      <sheetName val="B185-B-9.1"/>
      <sheetName val="B185-B-9.2"/>
      <sheetName val="ConferenceCentre?옰ʒ䄂ʒ鵠ʐ䄂ʒ閐̐䄂ʒ蕈̐"/>
      <sheetName val="INSTR"/>
      <sheetName val="GFA_HQ_Building8"/>
      <sheetName val="GFA_Conference7"/>
      <sheetName val="BQ_External7"/>
      <sheetName val="Graph_Data_(DO_NOT_PRINT)6"/>
      <sheetName val="Penthouse_Apartment6"/>
      <sheetName val="Chiet_tinh_dz226"/>
      <sheetName val="Chiet_tinh_dz356"/>
      <sheetName val="StattCo_yCharges6"/>
      <sheetName val="Raw_Data6"/>
      <sheetName val="LABOUR_HISTOGRAM7"/>
      <sheetName val="@risk_rents_and_incentives6"/>
      <sheetName val="Car_park_lease6"/>
      <sheetName val="Net_rent_analysis6"/>
      <sheetName val="Poz-1_6"/>
      <sheetName val="CT_Thang_Mo6"/>
      <sheetName val="Lab_Cum_Hist6"/>
      <sheetName val="LEVEL_SHEET6"/>
      <sheetName val="Bill_No__26"/>
      <sheetName val="Tender_Summary6"/>
      <sheetName val="Insurance_Ext6"/>
      <sheetName val="FOL_-_Bar6"/>
      <sheetName val="SPT_vs_PHI6"/>
      <sheetName val="Customize_Your_Invoice6"/>
      <sheetName val="HVAC_BoQ6"/>
      <sheetName val="budget_summary_(2)5"/>
      <sheetName val="Budget_Analysis_Summary5"/>
      <sheetName val="Body_Sheet5"/>
      <sheetName val="1_0_Executive_Summary5"/>
      <sheetName val="Projet,_methodes_&amp;_couts5"/>
      <sheetName val="Risques_majeurs_&amp;_Frais_Ind_5"/>
      <sheetName val="Top_sheet5"/>
      <sheetName val="CT__PL5"/>
      <sheetName val="intr_stool_brkup5"/>
      <sheetName val="Rate_analysis5"/>
      <sheetName val="Dubai_golf1"/>
      <sheetName val="SHOPLIST_xls1"/>
      <sheetName val="Bill_12"/>
      <sheetName val="Bill_32"/>
      <sheetName val="Bill_42"/>
      <sheetName val="Bill_52"/>
      <sheetName val="Bill_62"/>
      <sheetName val="Bill_72"/>
      <sheetName val="beam-reinft-IIInd_floor1"/>
      <sheetName val="Invoice_Summary1"/>
      <sheetName val="POWER_ASSUMPTIONS1"/>
      <sheetName val="beam-reinft-machine_rm1"/>
      <sheetName val="Geneí¬i"/>
      <sheetName val="GFA_HQ_Building7"/>
      <sheetName val="GFA_Conference6"/>
      <sheetName val="BQ_External6"/>
      <sheetName val="StattCo_yCharges5"/>
      <sheetName val="Penthouse_Apartment5"/>
      <sheetName val="LABOUR_HISTOGRAM6"/>
      <sheetName val="Graph_Data_(DO_NOT_PRINT)5"/>
      <sheetName val="Projet,_methodes_&amp;_couts4"/>
      <sheetName val="Risques_majeurs_&amp;_Frais_Ind_4"/>
      <sheetName val="Chiet_tinh_dz225"/>
      <sheetName val="Chiet_tinh_dz355"/>
      <sheetName val="Raw_Data5"/>
      <sheetName val="@risk_rents_and_incentives5"/>
      <sheetName val="Car_park_lease5"/>
      <sheetName val="Net_rent_analysis5"/>
      <sheetName val="Poz-1_5"/>
      <sheetName val="CT_Thang_Mo5"/>
      <sheetName val="Lab_Cum_Hist5"/>
      <sheetName val="Bill_No__25"/>
      <sheetName val="CT__PL4"/>
      <sheetName val="budget_summary_(2)4"/>
      <sheetName val="Budget_Analysis_Summary4"/>
      <sheetName val="Customize_Your_Invoice5"/>
      <sheetName val="HVAC_BoQ5"/>
      <sheetName val="FOL_-_Bar5"/>
      <sheetName val="LEVEL_SHEET5"/>
      <sheetName val="SPT_vs_PHI5"/>
      <sheetName val="Body_Sheet4"/>
      <sheetName val="1_0_Executive_Summary4"/>
      <sheetName val="intr_stool_brkup4"/>
      <sheetName val="Tender_Summary5"/>
      <sheetName val="Insurance_Ext5"/>
      <sheetName val="Top_sheet4"/>
      <sheetName val="Rate_analysis4"/>
      <sheetName val="GFA_HQ_Building9"/>
      <sheetName val="GFA_Conference8"/>
      <sheetName val="BQ_External8"/>
      <sheetName val="Graph_Data_(DO_NOT_PRINT)7"/>
      <sheetName val="Penthouse_Apartment7"/>
      <sheetName val="Chiet_tinh_dz227"/>
      <sheetName val="Chiet_tinh_dz357"/>
      <sheetName val="StattCo_yCharges7"/>
      <sheetName val="Raw_Data7"/>
      <sheetName val="LABOUR_HISTOGRAM8"/>
      <sheetName val="@risk_rents_and_incentives7"/>
      <sheetName val="Car_park_lease7"/>
      <sheetName val="Net_rent_analysis7"/>
      <sheetName val="Poz-1_7"/>
      <sheetName val="CT_Thang_Mo7"/>
      <sheetName val="Lab_Cum_Hist7"/>
      <sheetName val="LEVEL_SHEET7"/>
      <sheetName val="Bill_No__27"/>
      <sheetName val="Tender_Summary7"/>
      <sheetName val="Insurance_Ext7"/>
      <sheetName val="FOL_-_Bar7"/>
      <sheetName val="SPT_vs_PHI7"/>
      <sheetName val="Working for RCC"/>
      <sheetName val="2_Div_14_2"/>
      <sheetName val="Bill_23"/>
      <sheetName val="Ap_A2"/>
      <sheetName val="PROJECT_BRIEF2"/>
      <sheetName val="C_(3)2"/>
      <sheetName val="WITHOUT_C&amp;I_PROFIT_(3)"/>
      <sheetName val="Civil_Boq"/>
      <sheetName val="DETAILED__BOQ"/>
      <sheetName val="M-Book_for_Conc"/>
      <sheetName val="M-Book_for_FW"/>
      <sheetName val="Activity_List"/>
      <sheetName val="HIRED_LABOUR_CODE"/>
      <sheetName val="PA-_Consutant_"/>
      <sheetName val="foot-slab_reinft"/>
      <sheetName val="Softscape_Buildup"/>
      <sheetName val="Mat'l_Rate"/>
      <sheetName val="Ap_A3"/>
      <sheetName val="2_Div_14_3"/>
      <sheetName val="SHOPLIST_xls2"/>
      <sheetName val="PROJECT_BRIEF3"/>
      <sheetName val="Bill_24"/>
      <sheetName val="C_(3)3"/>
      <sheetName val="Bill_13"/>
      <sheetName val="Bill_33"/>
      <sheetName val="Bill_43"/>
      <sheetName val="Bill_53"/>
      <sheetName val="Bill_63"/>
      <sheetName val="Bill_73"/>
      <sheetName val="Dubai_golf2"/>
      <sheetName val="beam-reinft-IIInd_floor2"/>
      <sheetName val="Invoice_Summary2"/>
      <sheetName val="POWER_ASSUMPTIONS2"/>
      <sheetName val="beam-reinft-machine_rm2"/>
      <sheetName val="Civil_Boq1"/>
      <sheetName val="WITHOUT_C&amp;I_PROFIT_(3)1"/>
      <sheetName val="Activity_List1"/>
      <sheetName val="Softscape_Buildup1"/>
      <sheetName val="Mat'l_Rate1"/>
      <sheetName val="RA-markate"/>
      <sheetName val="갑지"/>
      <sheetName val="15-MECH"/>
      <sheetName val="VALVE_CHAMBERS"/>
      <sheetName val="Fire_Hydrants"/>
      <sheetName val="B_GATE_VALVE"/>
      <sheetName val="Sub_G1_Fire"/>
      <sheetName val="Sub_G12_Fire"/>
      <sheetName val="DETAILED__BOQ1"/>
      <sheetName val="M-Book_for_Conc1"/>
      <sheetName val="M-Book_for_FW1"/>
      <sheetName val="Ra__stair"/>
      <sheetName val="HIRED_LABOUR_CODE1"/>
      <sheetName val="PA-_Consutant_1"/>
      <sheetName val="foot-slab_reinft1"/>
      <sheetName val="BILL_COV"/>
      <sheetName val="budget_summary_(2)6"/>
      <sheetName val="Budget_Analysis_Summary6"/>
      <sheetName val="Customize_Your_Invoice7"/>
      <sheetName val="HVAC_BoQ7"/>
      <sheetName val="Projet,_methodes_&amp;_couts6"/>
      <sheetName val="Risques_majeurs_&amp;_Frais_Ind_6"/>
      <sheetName val="CT__PL6"/>
      <sheetName val="intr_stool_brkup6"/>
      <sheetName val="Top_sheet6"/>
      <sheetName val="Body_Sheet6"/>
      <sheetName val="1_0_Executive_Summary6"/>
      <sheetName val="Bill_14"/>
      <sheetName val="Bill_25"/>
      <sheetName val="Bill_34"/>
      <sheetName val="Bill_44"/>
      <sheetName val="Bill_54"/>
      <sheetName val="Bill_64"/>
      <sheetName val="Bill_74"/>
      <sheetName val="2_Div_14_4"/>
      <sheetName val="Ap_A4"/>
      <sheetName val="SHOPLIST_xls3"/>
      <sheetName val="Dubai_golf3"/>
      <sheetName val="beam-reinft-IIInd_floor3"/>
      <sheetName val="beam-reinft-machine_rm3"/>
      <sheetName val="POWER_ASSUMPTIONS3"/>
      <sheetName val="Invoice_Summary3"/>
      <sheetName val="PROJECT_BRIEF4"/>
      <sheetName val="C_(3)4"/>
      <sheetName val="Civil_Boq2"/>
      <sheetName val="Activity_List2"/>
      <sheetName val="WITHOUT_C&amp;I_PROFIT_(3)2"/>
      <sheetName val="VALVE_CHAMBERS1"/>
      <sheetName val="Fire_Hydrants1"/>
      <sheetName val="B_GATE_VALVE1"/>
      <sheetName val="Sub_G1_Fire1"/>
      <sheetName val="Sub_G12_Fire1"/>
      <sheetName val="DETAILED__BOQ2"/>
      <sheetName val="M-Book_for_Conc2"/>
      <sheetName val="M-Book_for_FW2"/>
      <sheetName val="Ra__stair1"/>
      <sheetName val="HIRED_LABOUR_CODE2"/>
      <sheetName val="PA-_Consutant_2"/>
      <sheetName val="foot-slab_reinft2"/>
      <sheetName val="BILL_COV1"/>
      <sheetName val="Eq. Mobilization"/>
      <sheetName val="Chiet t"/>
      <sheetName val="COLUMN"/>
      <sheetName val="Staffing and Rates IA"/>
      <sheetName val="w't table"/>
      <sheetName val="cp-e1"/>
      <sheetName val="Div. 02"/>
      <sheetName val="Div. 03"/>
      <sheetName val="Div. 04"/>
      <sheetName val="Div. 05"/>
      <sheetName val="Div. 06"/>
      <sheetName val="Div. 07"/>
      <sheetName val="Div. 08"/>
      <sheetName val="Div. 09"/>
      <sheetName val="Div. 10"/>
      <sheetName val="Div. 11"/>
      <sheetName val="Div. 12"/>
      <sheetName val="Div.13"/>
      <sheetName val="EXTERNAL WORKS"/>
      <sheetName val="PARAMETER"/>
      <sheetName val="PRODUCTIVITY RATE"/>
      <sheetName val="U.R.A - MASONRY"/>
      <sheetName val="U.R.A - PLASTERING"/>
      <sheetName val="U.R.A - TILING"/>
      <sheetName val="U.R.A - GRANITE"/>
      <sheetName val="V.C 2 - EARTHWORK"/>
      <sheetName val="V.C 9 - CERAMIC"/>
      <sheetName val="V.C 9 - FINISHES"/>
      <sheetName val="Rate_analysis6"/>
      <sheetName val="Day_work"/>
      <sheetName val="Quantity"/>
      <sheetName val="??-BLDG"/>
      <sheetName val="PNT-QUOT-#3"/>
      <sheetName val="COAT&amp;WRAP-QIOT-#3"/>
      <sheetName val="ml"/>
      <sheetName val="col-reinft1"/>
      <sheetName val="bill nb2-Plumbing &amp; Drainag"/>
      <sheetName val="Pl &amp; Dr B"/>
      <sheetName val="Pl &amp; Dr G"/>
      <sheetName val="Pl &amp; Dr M"/>
      <sheetName val="Pl &amp; Dr 1"/>
      <sheetName val="Pl &amp; Dr 2"/>
      <sheetName val="Pl &amp; Dr 3"/>
      <sheetName val="Pl &amp; Dr 4"/>
      <sheetName val="Pl &amp; Dr 5"/>
      <sheetName val="Pl &amp; Dr 6"/>
      <sheetName val="Pl &amp; Dr 7"/>
      <sheetName val="Pl &amp; Dr 8"/>
      <sheetName val="Pl &amp; Dr R"/>
      <sheetName val="FF B"/>
      <sheetName val="FF G"/>
      <sheetName val="FF M"/>
      <sheetName val="FF 1"/>
      <sheetName val="FF 2 "/>
      <sheetName val="FF 3"/>
      <sheetName val="FF 4"/>
      <sheetName val="FF 5"/>
      <sheetName val="FF 6 "/>
      <sheetName val="FF 7"/>
      <sheetName val="FF 8"/>
      <sheetName val="FF R"/>
      <sheetName val="bill nb3-FF"/>
      <sheetName val="HVAC B"/>
      <sheetName val="HVAC G"/>
      <sheetName val="HVAC M"/>
      <sheetName val="HVAC 1"/>
      <sheetName val="HVAC 2"/>
      <sheetName val="HVAC 3"/>
      <sheetName val="HVAC 4"/>
      <sheetName val="HVAC 5"/>
      <sheetName val="HVAC 6"/>
      <sheetName val="HVAC 7"/>
      <sheetName val="HVAC 8"/>
      <sheetName val="HVAC R"/>
      <sheetName val="bill nb4-HVAC"/>
      <sheetName val="Pre"/>
      <sheetName val="SC B"/>
      <sheetName val="SC G"/>
      <sheetName val="SC M"/>
      <sheetName val="SC 1"/>
      <sheetName val="SC 2"/>
      <sheetName val="SC 3"/>
      <sheetName val="SC 4"/>
      <sheetName val="SC 5"/>
      <sheetName val="SC 6"/>
      <sheetName val="SC 7"/>
      <sheetName val="SC 8"/>
      <sheetName val="SC R"/>
      <sheetName val="6-SC"/>
      <sheetName val="AV B"/>
      <sheetName val="AV G"/>
      <sheetName val="AV M"/>
      <sheetName val="AV 1"/>
      <sheetName val="AV 2"/>
      <sheetName val="AV 3"/>
      <sheetName val="AV 4"/>
      <sheetName val="AV 5"/>
      <sheetName val="AV 6"/>
      <sheetName val="AV 7"/>
      <sheetName val="AV 8"/>
      <sheetName val="7-AV"/>
      <sheetName val="EL B"/>
      <sheetName val="ELG"/>
      <sheetName val="EL M"/>
      <sheetName val="EL 1"/>
      <sheetName val="EL 2"/>
      <sheetName val="EL 3"/>
      <sheetName val="EL 4"/>
      <sheetName val="EL 5"/>
      <sheetName val="EL 6"/>
      <sheetName val="EL 7"/>
      <sheetName val="EL 8"/>
      <sheetName val="EL R"/>
      <sheetName val="EL TR"/>
      <sheetName val="8- EL"/>
      <sheetName val="FA B"/>
      <sheetName val="FA G"/>
      <sheetName val="FA M"/>
      <sheetName val="FA 1"/>
      <sheetName val="FA 2"/>
      <sheetName val="FA 3"/>
      <sheetName val="FA 4"/>
      <sheetName val="FA 5"/>
      <sheetName val="FA 6"/>
      <sheetName val="FA 7"/>
      <sheetName val="FA 8"/>
      <sheetName val="FA R"/>
      <sheetName val="9- FA"/>
      <sheetName val="escalation"/>
      <sheetName val="ANAL"/>
      <sheetName val="BOQ_Direct_selling cost"/>
      <sheetName val="Softscape_Buildup2"/>
      <sheetName val="Mat'l_Rate2"/>
      <sheetName val="B03"/>
      <sheetName val="B09.1"/>
      <sheetName val="SIEMENS"/>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sheetData sheetId="120"/>
      <sheetData sheetId="121"/>
      <sheetData sheetId="122"/>
      <sheetData sheetId="123"/>
      <sheetData sheetId="124"/>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sheetData sheetId="233"/>
      <sheetData sheetId="234"/>
      <sheetData sheetId="235"/>
      <sheetData sheetId="236"/>
      <sheetData sheetId="237" refreshError="1"/>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sheetData sheetId="308"/>
      <sheetData sheetId="309"/>
      <sheetData sheetId="310"/>
      <sheetData sheetId="311"/>
      <sheetData sheetId="312"/>
      <sheetData sheetId="313"/>
      <sheetData sheetId="314"/>
      <sheetData sheetId="315"/>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sheetData sheetId="329"/>
      <sheetData sheetId="330"/>
      <sheetData sheetId="331" refreshError="1"/>
      <sheetData sheetId="332" refreshError="1"/>
      <sheetData sheetId="333"/>
      <sheetData sheetId="334" refreshError="1"/>
      <sheetData sheetId="335" refreshError="1"/>
      <sheetData sheetId="336" refreshError="1"/>
      <sheetData sheetId="337"/>
      <sheetData sheetId="338"/>
      <sheetData sheetId="339"/>
      <sheetData sheetId="340"/>
      <sheetData sheetId="341" refreshError="1"/>
      <sheetData sheetId="342" refreshError="1"/>
      <sheetData sheetId="343"/>
      <sheetData sheetId="344"/>
      <sheetData sheetId="345"/>
      <sheetData sheetId="346"/>
      <sheetData sheetId="347"/>
      <sheetData sheetId="348"/>
      <sheetData sheetId="349"/>
      <sheetData sheetId="350" refreshError="1"/>
      <sheetData sheetId="351"/>
      <sheetData sheetId="352"/>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sheetData sheetId="370"/>
      <sheetData sheetId="371"/>
      <sheetData sheetId="372"/>
      <sheetData sheetId="373"/>
      <sheetData sheetId="374"/>
      <sheetData sheetId="375"/>
      <sheetData sheetId="376"/>
      <sheetData sheetId="377"/>
      <sheetData sheetId="378"/>
      <sheetData sheetId="379"/>
      <sheetData sheetId="380"/>
      <sheetData sheetId="381" refreshError="1"/>
      <sheetData sheetId="382" refreshError="1"/>
      <sheetData sheetId="383" refreshError="1"/>
      <sheetData sheetId="384" refreshError="1"/>
      <sheetData sheetId="385" refreshError="1"/>
      <sheetData sheetId="386"/>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refreshError="1"/>
      <sheetData sheetId="456" refreshError="1"/>
      <sheetData sheetId="457" refreshError="1"/>
      <sheetData sheetId="458" refreshError="1"/>
      <sheetData sheetId="459" refreshError="1"/>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refreshError="1"/>
      <sheetData sheetId="507" refreshError="1"/>
      <sheetData sheetId="508" refreshError="1"/>
      <sheetData sheetId="509" refreshError="1"/>
      <sheetData sheetId="510"/>
      <sheetData sheetId="511" refreshError="1"/>
      <sheetData sheetId="512"/>
      <sheetData sheetId="513" refreshError="1"/>
      <sheetData sheetId="514" refreshError="1"/>
      <sheetData sheetId="515" refreshError="1"/>
      <sheetData sheetId="516" refreshError="1"/>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refreshError="1"/>
      <sheetData sheetId="545" refreshError="1"/>
      <sheetData sheetId="546" refreshError="1"/>
      <sheetData sheetId="547" refreshError="1"/>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sheetData sheetId="734"/>
      <sheetData sheetId="735" refreshError="1"/>
      <sheetData sheetId="736" refreshError="1"/>
      <sheetData sheetId="737" refreshError="1"/>
      <sheetData sheetId="738" refreshError="1"/>
      <sheetData sheetId="739" refreshError="1"/>
      <sheetData sheetId="74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D"/>
      <sheetName val="E"/>
      <sheetName val="G"/>
      <sheetName val="H"/>
      <sheetName val="I"/>
      <sheetName val="J"/>
      <sheetName val="K"/>
      <sheetName val="L"/>
      <sheetName val="M"/>
      <sheetName val="N"/>
      <sheetName val="O"/>
      <sheetName val="P"/>
      <sheetName val="Q"/>
      <sheetName val="R"/>
      <sheetName val="S"/>
      <sheetName val="T"/>
      <sheetName val="U"/>
      <sheetName val="V"/>
      <sheetName val="W"/>
      <sheetName val="X"/>
      <sheetName val="Y"/>
      <sheetName val="Z"/>
      <sheetName val="AA"/>
      <sheetName val="Cash1"/>
      <sheetName val="Cash2"/>
      <sheetName val="Cash_Sum"/>
      <sheetName val="Scope"/>
      <sheetName val="katsayı"/>
      <sheetName val="Testing"/>
      <sheetName val="Qo-1585"/>
      <sheetName val="ANALIZ"/>
      <sheetName val="③赤紙(日文)"/>
      <sheetName val="KADIKES2"/>
      <sheetName val="Co_Ef"/>
      <sheetName val="Co Eff"/>
      <sheetName val="C1ㅇ"/>
      <sheetName val="Base BM-rebar"/>
      <sheetName val="Raw Data"/>
      <sheetName val="List"/>
      <sheetName val="BOQ"/>
      <sheetName val="TESİSAT"/>
      <sheetName val="Fit Out B2a"/>
      <sheetName val="FOL - Bar"/>
      <sheetName val="Option"/>
      <sheetName val="기계내역서"/>
      <sheetName val="Calendar"/>
      <sheetName val="C3"/>
      <sheetName val="Co_Eff"/>
      <sheetName val="Base_BM-rebar"/>
      <sheetName val="Raw_Data"/>
      <sheetName val="Fit_Out_B2a"/>
      <sheetName val="FOL_-_Bar"/>
      <sheetName val="Co_Eff1"/>
      <sheetName val="Base_BM-rebar1"/>
      <sheetName val="Raw_Data1"/>
      <sheetName val="Fit_Out_B2a1"/>
      <sheetName val="FOL_-_Bar1"/>
      <sheetName val="Co_Eff2"/>
      <sheetName val="Base_BM-rebar2"/>
      <sheetName val="Raw_Data2"/>
      <sheetName val="Fit_Out_B2a2"/>
      <sheetName val="FOL_-_Bar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row r="179">
          <cell r="T179">
            <v>205</v>
          </cell>
          <cell r="U179">
            <v>218</v>
          </cell>
          <cell r="V179">
            <v>302</v>
          </cell>
          <cell r="W179">
            <v>419</v>
          </cell>
          <cell r="X179">
            <v>433</v>
          </cell>
          <cell r="Y179">
            <v>430</v>
          </cell>
          <cell r="Z179">
            <v>494</v>
          </cell>
          <cell r="AA179">
            <v>520</v>
          </cell>
          <cell r="AB179">
            <v>522</v>
          </cell>
          <cell r="AC179">
            <v>508</v>
          </cell>
          <cell r="AD179">
            <v>581</v>
          </cell>
          <cell r="AE179">
            <v>524</v>
          </cell>
          <cell r="AF179">
            <v>526</v>
          </cell>
          <cell r="AG179">
            <v>502</v>
          </cell>
          <cell r="AH179">
            <v>248</v>
          </cell>
        </row>
        <row r="180">
          <cell r="T180">
            <v>205</v>
          </cell>
          <cell r="U180">
            <v>423</v>
          </cell>
          <cell r="V180">
            <v>725</v>
          </cell>
          <cell r="W180">
            <v>1144</v>
          </cell>
          <cell r="X180">
            <v>1577</v>
          </cell>
          <cell r="Y180">
            <v>2007</v>
          </cell>
          <cell r="Z180">
            <v>2501</v>
          </cell>
          <cell r="AA180">
            <v>3021</v>
          </cell>
          <cell r="AB180">
            <v>3543</v>
          </cell>
          <cell r="AC180">
            <v>4051</v>
          </cell>
          <cell r="AD180">
            <v>4632</v>
          </cell>
          <cell r="AE180">
            <v>5156</v>
          </cell>
          <cell r="AF180">
            <v>5682</v>
          </cell>
          <cell r="AG180">
            <v>6184</v>
          </cell>
          <cell r="AH180">
            <v>6432</v>
          </cell>
        </row>
      </sheetData>
      <sheetData sheetId="25" refreshError="1"/>
      <sheetData sheetId="26" refreshError="1"/>
      <sheetData sheetId="27" refreshError="1">
        <row r="16">
          <cell r="G16">
            <v>3100889.7360623879</v>
          </cell>
          <cell r="J16">
            <v>-3100889.7360623879</v>
          </cell>
          <cell r="K16">
            <v>-3100889.7360623879</v>
          </cell>
        </row>
        <row r="17">
          <cell r="G17">
            <v>934385.75607295427</v>
          </cell>
          <cell r="J17">
            <v>3270260.8906708667</v>
          </cell>
          <cell r="K17">
            <v>169371.15460847877</v>
          </cell>
        </row>
        <row r="18">
          <cell r="G18">
            <v>944284.9960087979</v>
          </cell>
          <cell r="J18">
            <v>-441747.35457777925</v>
          </cell>
          <cell r="K18">
            <v>-272376.19996930048</v>
          </cell>
        </row>
        <row r="19">
          <cell r="G19">
            <v>1100235.2378667907</v>
          </cell>
          <cell r="J19">
            <v>-565829.35575965873</v>
          </cell>
          <cell r="K19">
            <v>-838205.55572895915</v>
          </cell>
        </row>
        <row r="20">
          <cell r="G20">
            <v>1079751.2161132174</v>
          </cell>
          <cell r="J20">
            <v>-339427.47117581428</v>
          </cell>
          <cell r="K20">
            <v>-1177633.0269047734</v>
          </cell>
        </row>
        <row r="21">
          <cell r="G21">
            <v>1123783.6778401346</v>
          </cell>
          <cell r="J21">
            <v>-96645.766817710944</v>
          </cell>
          <cell r="K21">
            <v>-1274278.7937224843</v>
          </cell>
        </row>
        <row r="22">
          <cell r="G22">
            <v>1105143.8836787788</v>
          </cell>
          <cell r="J22">
            <v>-43686.328851310071</v>
          </cell>
          <cell r="K22">
            <v>-1317965.1225737943</v>
          </cell>
        </row>
        <row r="23">
          <cell r="G23">
            <v>1211873.7212221269</v>
          </cell>
          <cell r="J23">
            <v>-157770.37578145368</v>
          </cell>
          <cell r="K23">
            <v>-1475735.498355248</v>
          </cell>
        </row>
        <row r="24">
          <cell r="G24">
            <v>1242897.4469518734</v>
          </cell>
          <cell r="J24">
            <v>-31904.301259564934</v>
          </cell>
          <cell r="K24">
            <v>-1507639.7996148129</v>
          </cell>
        </row>
        <row r="25">
          <cell r="G25">
            <v>1242388.6634660121</v>
          </cell>
          <cell r="J25">
            <v>32340.963578523137</v>
          </cell>
          <cell r="K25">
            <v>-1475298.8360362898</v>
          </cell>
        </row>
        <row r="26">
          <cell r="G26">
            <v>1173097.4003922935</v>
          </cell>
          <cell r="J26">
            <v>106535.03291010531</v>
          </cell>
          <cell r="K26">
            <v>-1368763.8031261845</v>
          </cell>
        </row>
        <row r="27">
          <cell r="G27">
            <v>1246958.3770815907</v>
          </cell>
          <cell r="J27">
            <v>-1645.5875842371024</v>
          </cell>
          <cell r="K27">
            <v>-1370409.3907104216</v>
          </cell>
        </row>
        <row r="28">
          <cell r="G28">
            <v>1129849.8697283007</v>
          </cell>
          <cell r="J28">
            <v>294415.34818107402</v>
          </cell>
          <cell r="K28">
            <v>-1075994.0425293476</v>
          </cell>
        </row>
        <row r="29">
          <cell r="G29">
            <v>1362669.9593027527</v>
          </cell>
          <cell r="J29">
            <v>-78134.719742490212</v>
          </cell>
          <cell r="K29">
            <v>-1154128.7622718378</v>
          </cell>
        </row>
        <row r="30">
          <cell r="G30">
            <v>1257111.2537174637</v>
          </cell>
          <cell r="J30">
            <v>32326.792100662133</v>
          </cell>
          <cell r="K30">
            <v>-1121801.9701711757</v>
          </cell>
        </row>
        <row r="31">
          <cell r="G31">
            <v>766806.14375081041</v>
          </cell>
          <cell r="J31">
            <v>463798.22697295237</v>
          </cell>
          <cell r="K31">
            <v>-658003.7431982233</v>
          </cell>
        </row>
        <row r="32">
          <cell r="J32">
            <v>607947.97597508598</v>
          </cell>
          <cell r="K32">
            <v>-50055.767223137314</v>
          </cell>
        </row>
        <row r="33">
          <cell r="J33">
            <v>0</v>
          </cell>
          <cell r="K33">
            <v>-50055.767223137314</v>
          </cell>
        </row>
        <row r="34">
          <cell r="J34">
            <v>0</v>
          </cell>
          <cell r="K34">
            <v>-50055.767223137314</v>
          </cell>
        </row>
        <row r="35">
          <cell r="J35">
            <v>1051161.6616859552</v>
          </cell>
          <cell r="K35">
            <v>1001105.8944628179</v>
          </cell>
        </row>
        <row r="36">
          <cell r="J36">
            <v>0</v>
          </cell>
          <cell r="K36">
            <v>1001105.8944628179</v>
          </cell>
        </row>
      </sheetData>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FLIS_TUNEL_TEKLIF"/>
      <sheetName val="Raw Data"/>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배관집계표"/>
      <sheetName val="기계내역서"/>
      <sheetName val="배관내역서"/>
      <sheetName val="내역서"/>
      <sheetName val="자재비"/>
      <sheetName val="실행총괄표"/>
      <sheetName val="실행내역서"/>
      <sheetName val="Manpower (Rev.0)"/>
      <sheetName val="Dia-in"/>
      <sheetName val="MPBD (철거)"/>
      <sheetName val="Dia-in Factor"/>
      <sheetName val="Dia-sum"/>
      <sheetName val="Sum"/>
      <sheetName val="Sheet2"/>
      <sheetName val="Sheet3"/>
      <sheetName val="BOQ"/>
      <sheetName val="Bill 24"/>
      <sheetName val="Day work"/>
      <sheetName val="Option"/>
      <sheetName val="Doha WBS Clean"/>
      <sheetName val="Proj Cost Sumry"/>
      <sheetName val="Cash2"/>
      <sheetName val="Z"/>
      <sheetName val="Raw Data"/>
      <sheetName val="Manpower_(Rev_0)"/>
      <sheetName val="MPBD_(철거)"/>
      <sheetName val="Dia-in_Factor"/>
      <sheetName val="Bill_24"/>
      <sheetName val="Day_work"/>
      <sheetName val="Doha_WBS_Clean"/>
      <sheetName val="Proj_Cost_Sumry"/>
      <sheetName val="Raw_Data"/>
      <sheetName val="Manpower_(Rev_0)1"/>
      <sheetName val="MPBD_(철거)1"/>
      <sheetName val="Dia-in_Factor1"/>
      <sheetName val="Bill_241"/>
      <sheetName val="Day_work1"/>
      <sheetName val="Doha_WBS_Clean1"/>
      <sheetName val="Proj_Cost_Sumry1"/>
      <sheetName val="Raw_Data1"/>
      <sheetName val="Manpower_(Rev_0)2"/>
      <sheetName val="MPBD_(철거)2"/>
      <sheetName val="Dia-in_Factor2"/>
      <sheetName val="Bill_242"/>
      <sheetName val="Day_work2"/>
      <sheetName val="Doha_WBS_Clean2"/>
      <sheetName val="Proj_Cost_Sumry2"/>
      <sheetName val="Raw_Data2"/>
      <sheetName val="sheet1"/>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2CA32-DE7E-49D4-8698-BFF59ADE82F6}">
  <sheetPr>
    <tabColor theme="4"/>
    <pageSetUpPr fitToPage="1"/>
  </sheetPr>
  <dimension ref="B2:J92"/>
  <sheetViews>
    <sheetView showGridLines="0" tabSelected="1" zoomScale="69" zoomScaleNormal="69" zoomScaleSheetLayoutView="70" workbookViewId="0">
      <selection activeCell="G6" sqref="G6:J6"/>
    </sheetView>
  </sheetViews>
  <sheetFormatPr baseColWidth="10" defaultColWidth="11.42578125" defaultRowHeight="12.75" x14ac:dyDescent="0.2"/>
  <cols>
    <col min="1" max="1" width="1.28515625" customWidth="1"/>
    <col min="2" max="2" width="13.7109375" style="64" customWidth="1"/>
    <col min="3" max="3" width="74.85546875" customWidth="1"/>
    <col min="4" max="4" width="9.7109375" style="65" customWidth="1"/>
    <col min="5" max="5" width="18.28515625" bestFit="1" customWidth="1"/>
    <col min="6" max="6" width="2.7109375" customWidth="1"/>
    <col min="7" max="7" width="18.42578125" customWidth="1"/>
    <col min="8" max="8" width="17.42578125" customWidth="1"/>
    <col min="9" max="9" width="19.28515625" customWidth="1"/>
    <col min="10" max="10" width="123.85546875" style="1" customWidth="1"/>
  </cols>
  <sheetData>
    <row r="2" spans="2:10" x14ac:dyDescent="0.2">
      <c r="B2" s="80" t="s">
        <v>0</v>
      </c>
      <c r="C2" s="80"/>
      <c r="D2" s="80"/>
      <c r="E2" s="80"/>
      <c r="G2" s="2"/>
      <c r="H2" s="2"/>
    </row>
    <row r="3" spans="2:10" x14ac:dyDescent="0.2">
      <c r="B3" s="80" t="s">
        <v>1</v>
      </c>
      <c r="C3" s="80"/>
      <c r="D3" s="80"/>
      <c r="E3" s="80"/>
    </row>
    <row r="4" spans="2:10" x14ac:dyDescent="0.2">
      <c r="B4" s="3"/>
      <c r="C4" s="3"/>
      <c r="D4" s="3"/>
      <c r="E4" s="3"/>
    </row>
    <row r="5" spans="2:10" ht="25.5" thickBot="1" x14ac:dyDescent="0.25">
      <c r="B5" s="4" t="s">
        <v>2</v>
      </c>
      <c r="D5" s="5"/>
      <c r="E5" s="5"/>
    </row>
    <row r="6" spans="2:10" s="6" customFormat="1" ht="30.6" customHeight="1" thickBot="1" x14ac:dyDescent="0.25">
      <c r="B6" s="81" t="s">
        <v>3</v>
      </c>
      <c r="C6" s="83" t="s">
        <v>4</v>
      </c>
      <c r="D6" s="83" t="s">
        <v>5</v>
      </c>
      <c r="E6" s="85" t="s">
        <v>6</v>
      </c>
      <c r="G6" s="77" t="s">
        <v>7</v>
      </c>
      <c r="H6" s="78"/>
      <c r="I6" s="78"/>
      <c r="J6" s="79"/>
    </row>
    <row r="7" spans="2:10" ht="33" customHeight="1" thickBot="1" x14ac:dyDescent="0.25">
      <c r="B7" s="82"/>
      <c r="C7" s="84"/>
      <c r="D7" s="84"/>
      <c r="E7" s="86"/>
      <c r="G7" s="7" t="s">
        <v>8</v>
      </c>
      <c r="H7" s="8" t="s">
        <v>9</v>
      </c>
      <c r="I7" s="8" t="s">
        <v>10</v>
      </c>
      <c r="J7" s="66" t="s">
        <v>11</v>
      </c>
    </row>
    <row r="8" spans="2:10" ht="24.6" customHeight="1" x14ac:dyDescent="0.25">
      <c r="B8" s="9" t="s">
        <v>12</v>
      </c>
      <c r="C8" s="10" t="s">
        <v>13</v>
      </c>
      <c r="D8" s="11"/>
      <c r="E8" s="68"/>
      <c r="G8" s="12"/>
      <c r="H8" s="13"/>
      <c r="I8" s="13">
        <f>+I9+I12+I19</f>
        <v>13339038.83</v>
      </c>
      <c r="J8" s="14"/>
    </row>
    <row r="9" spans="2:10" ht="24.6" customHeight="1" x14ac:dyDescent="0.25">
      <c r="B9" s="15" t="s">
        <v>14</v>
      </c>
      <c r="C9" s="16" t="s">
        <v>15</v>
      </c>
      <c r="D9" s="17"/>
      <c r="E9" s="69"/>
      <c r="G9" s="18"/>
      <c r="H9" s="19"/>
      <c r="I9" s="19">
        <f>SUM(I10:I11)</f>
        <v>704500</v>
      </c>
      <c r="J9" s="20"/>
    </row>
    <row r="10" spans="2:10" ht="24.6" customHeight="1" x14ac:dyDescent="0.25">
      <c r="B10" s="21" t="s">
        <v>16</v>
      </c>
      <c r="C10" s="22" t="s">
        <v>17</v>
      </c>
      <c r="D10" s="23" t="s">
        <v>18</v>
      </c>
      <c r="E10" s="70">
        <v>1</v>
      </c>
      <c r="G10" s="24">
        <v>1</v>
      </c>
      <c r="H10" s="25">
        <v>4500</v>
      </c>
      <c r="I10" s="25">
        <f>+ROUND(G10*H10,2)</f>
        <v>4500</v>
      </c>
      <c r="J10" s="26" t="s">
        <v>19</v>
      </c>
    </row>
    <row r="11" spans="2:10" ht="24.6" customHeight="1" x14ac:dyDescent="0.25">
      <c r="B11" s="21" t="s">
        <v>20</v>
      </c>
      <c r="C11" s="22" t="s">
        <v>21</v>
      </c>
      <c r="D11" s="23" t="s">
        <v>22</v>
      </c>
      <c r="E11" s="70">
        <v>1</v>
      </c>
      <c r="G11" s="24">
        <v>1</v>
      </c>
      <c r="H11" s="25">
        <v>700000</v>
      </c>
      <c r="I11" s="25">
        <f>+ROUND(G11*H11,2)</f>
        <v>700000</v>
      </c>
      <c r="J11" s="26" t="s">
        <v>19</v>
      </c>
    </row>
    <row r="12" spans="2:10" ht="24.6" customHeight="1" x14ac:dyDescent="0.25">
      <c r="B12" s="15" t="s">
        <v>23</v>
      </c>
      <c r="C12" s="16" t="s">
        <v>24</v>
      </c>
      <c r="D12" s="17"/>
      <c r="E12" s="69"/>
      <c r="G12" s="18"/>
      <c r="H12" s="19"/>
      <c r="I12" s="19">
        <f>SUM(I13:I18)</f>
        <v>4076613.52</v>
      </c>
      <c r="J12" s="20"/>
    </row>
    <row r="13" spans="2:10" ht="36" customHeight="1" x14ac:dyDescent="0.25">
      <c r="B13" s="29" t="s">
        <v>25</v>
      </c>
      <c r="C13" s="22" t="s">
        <v>26</v>
      </c>
      <c r="D13" s="23" t="s">
        <v>22</v>
      </c>
      <c r="E13" s="70">
        <v>1</v>
      </c>
      <c r="G13" s="24">
        <v>1</v>
      </c>
      <c r="H13" s="25">
        <v>640000</v>
      </c>
      <c r="I13" s="25">
        <f t="shared" ref="I13:I18" si="0">+ROUND(G13*H13,2)</f>
        <v>640000</v>
      </c>
      <c r="J13" s="27" t="s">
        <v>27</v>
      </c>
    </row>
    <row r="14" spans="2:10" ht="24.6" customHeight="1" x14ac:dyDescent="0.25">
      <c r="B14" s="29" t="s">
        <v>28</v>
      </c>
      <c r="C14" s="22" t="s">
        <v>29</v>
      </c>
      <c r="D14" s="23" t="s">
        <v>30</v>
      </c>
      <c r="E14" s="70">
        <v>36.950000000000003</v>
      </c>
      <c r="G14" s="24">
        <v>36.950000000000003</v>
      </c>
      <c r="H14" s="25">
        <v>2097.2200000000003</v>
      </c>
      <c r="I14" s="25">
        <f t="shared" si="0"/>
        <v>77492.28</v>
      </c>
      <c r="J14" s="26" t="s">
        <v>31</v>
      </c>
    </row>
    <row r="15" spans="2:10" ht="24.6" customHeight="1" x14ac:dyDescent="0.25">
      <c r="B15" s="29" t="s">
        <v>32</v>
      </c>
      <c r="C15" s="22" t="s">
        <v>33</v>
      </c>
      <c r="D15" s="23" t="s">
        <v>34</v>
      </c>
      <c r="E15" s="70">
        <v>8</v>
      </c>
      <c r="G15" s="24">
        <v>8</v>
      </c>
      <c r="H15" s="25">
        <v>114082.41</v>
      </c>
      <c r="I15" s="25">
        <f t="shared" si="0"/>
        <v>912659.28</v>
      </c>
      <c r="J15" s="26" t="s">
        <v>35</v>
      </c>
    </row>
    <row r="16" spans="2:10" ht="37.15" customHeight="1" x14ac:dyDescent="0.25">
      <c r="B16" s="29" t="s">
        <v>36</v>
      </c>
      <c r="C16" s="22" t="s">
        <v>37</v>
      </c>
      <c r="D16" s="23" t="s">
        <v>38</v>
      </c>
      <c r="E16" s="70">
        <v>15.85</v>
      </c>
      <c r="G16" s="36">
        <v>20.82</v>
      </c>
      <c r="H16" s="25">
        <v>93362.59</v>
      </c>
      <c r="I16" s="25">
        <f t="shared" si="0"/>
        <v>1943809.12</v>
      </c>
      <c r="J16" s="27" t="s">
        <v>39</v>
      </c>
    </row>
    <row r="17" spans="2:10" ht="24.6" customHeight="1" x14ac:dyDescent="0.25">
      <c r="B17" s="29" t="s">
        <v>40</v>
      </c>
      <c r="C17" s="22" t="s">
        <v>41</v>
      </c>
      <c r="D17" s="23" t="s">
        <v>42</v>
      </c>
      <c r="E17" s="70">
        <v>11085.62</v>
      </c>
      <c r="G17" s="24">
        <v>11085.62</v>
      </c>
      <c r="H17" s="25">
        <v>9.26</v>
      </c>
      <c r="I17" s="25">
        <f t="shared" si="0"/>
        <v>102652.84</v>
      </c>
      <c r="J17" s="26" t="s">
        <v>31</v>
      </c>
    </row>
    <row r="18" spans="2:10" ht="24.6" customHeight="1" x14ac:dyDescent="0.25">
      <c r="B18" s="29" t="s">
        <v>43</v>
      </c>
      <c r="C18" s="30" t="s">
        <v>44</v>
      </c>
      <c r="D18" s="23" t="s">
        <v>34</v>
      </c>
      <c r="E18" s="70">
        <v>8</v>
      </c>
      <c r="G18" s="24">
        <v>8</v>
      </c>
      <c r="H18" s="25">
        <v>50000</v>
      </c>
      <c r="I18" s="25">
        <f t="shared" si="0"/>
        <v>400000</v>
      </c>
      <c r="J18" s="26" t="s">
        <v>45</v>
      </c>
    </row>
    <row r="19" spans="2:10" ht="24.6" customHeight="1" x14ac:dyDescent="0.25">
      <c r="B19" s="15" t="s">
        <v>46</v>
      </c>
      <c r="C19" s="16" t="s">
        <v>47</v>
      </c>
      <c r="D19" s="17"/>
      <c r="E19" s="69"/>
      <c r="G19" s="18"/>
      <c r="H19" s="19"/>
      <c r="I19" s="19">
        <f>SUM(I20:I21)</f>
        <v>8557925.3100000005</v>
      </c>
      <c r="J19" s="20"/>
    </row>
    <row r="20" spans="2:10" ht="24.6" customHeight="1" x14ac:dyDescent="0.25">
      <c r="B20" s="29" t="s">
        <v>48</v>
      </c>
      <c r="C20" s="30" t="s">
        <v>49</v>
      </c>
      <c r="D20" s="23" t="s">
        <v>42</v>
      </c>
      <c r="E20" s="71">
        <v>27386.79</v>
      </c>
      <c r="G20" s="31">
        <v>27446.45</v>
      </c>
      <c r="H20" s="28">
        <v>30.62</v>
      </c>
      <c r="I20" s="25">
        <f t="shared" ref="I20:I21" si="1">+ROUND(G20*H20,2)</f>
        <v>840410.3</v>
      </c>
      <c r="J20" s="26" t="s">
        <v>50</v>
      </c>
    </row>
    <row r="21" spans="2:10" ht="38.450000000000003" customHeight="1" x14ac:dyDescent="0.25">
      <c r="B21" s="29" t="s">
        <v>51</v>
      </c>
      <c r="C21" s="22" t="s">
        <v>52</v>
      </c>
      <c r="D21" s="23" t="s">
        <v>42</v>
      </c>
      <c r="E21" s="71">
        <v>325196.09999999998</v>
      </c>
      <c r="G21" s="31">
        <v>334236.25</v>
      </c>
      <c r="H21" s="28">
        <v>23.09</v>
      </c>
      <c r="I21" s="25">
        <f t="shared" si="1"/>
        <v>7717515.0099999998</v>
      </c>
      <c r="J21" s="26" t="s">
        <v>53</v>
      </c>
    </row>
    <row r="22" spans="2:10" ht="24.6" customHeight="1" x14ac:dyDescent="0.25">
      <c r="B22" s="32" t="s">
        <v>54</v>
      </c>
      <c r="C22" s="33" t="s">
        <v>55</v>
      </c>
      <c r="D22" s="34"/>
      <c r="E22" s="72"/>
      <c r="G22" s="12"/>
      <c r="H22" s="13"/>
      <c r="I22" s="13">
        <f>+I23+I44</f>
        <v>41293488.670000002</v>
      </c>
      <c r="J22" s="14"/>
    </row>
    <row r="23" spans="2:10" ht="24.6" customHeight="1" x14ac:dyDescent="0.25">
      <c r="B23" s="15" t="s">
        <v>56</v>
      </c>
      <c r="C23" s="16" t="s">
        <v>57</v>
      </c>
      <c r="D23" s="17"/>
      <c r="E23" s="69"/>
      <c r="G23" s="18"/>
      <c r="H23" s="19"/>
      <c r="I23" s="19">
        <f>SUM(I24:I43)</f>
        <v>34783481.230000004</v>
      </c>
      <c r="J23" s="20"/>
    </row>
    <row r="24" spans="2:10" ht="24.6" customHeight="1" x14ac:dyDescent="0.25">
      <c r="B24" s="29" t="s">
        <v>58</v>
      </c>
      <c r="C24" s="35" t="s">
        <v>59</v>
      </c>
      <c r="D24" s="23" t="s">
        <v>60</v>
      </c>
      <c r="E24" s="70">
        <v>4.67</v>
      </c>
      <c r="G24" s="24">
        <v>4.68</v>
      </c>
      <c r="H24" s="25">
        <v>7396.74</v>
      </c>
      <c r="I24" s="25">
        <f t="shared" ref="I24:I43" si="2">+ROUND(G24*H24,2)</f>
        <v>34616.74</v>
      </c>
      <c r="J24" s="26" t="s">
        <v>31</v>
      </c>
    </row>
    <row r="25" spans="2:10" ht="24.6" customHeight="1" x14ac:dyDescent="0.25">
      <c r="B25" s="29" t="s">
        <v>61</v>
      </c>
      <c r="C25" s="35" t="s">
        <v>62</v>
      </c>
      <c r="D25" s="23" t="s">
        <v>42</v>
      </c>
      <c r="E25" s="70">
        <v>160881.97</v>
      </c>
      <c r="G25" s="24">
        <v>160881.97</v>
      </c>
      <c r="H25" s="25">
        <v>6.38</v>
      </c>
      <c r="I25" s="25">
        <f t="shared" si="2"/>
        <v>1026426.97</v>
      </c>
      <c r="J25" s="26" t="s">
        <v>31</v>
      </c>
    </row>
    <row r="26" spans="2:10" ht="24.6" customHeight="1" x14ac:dyDescent="0.25">
      <c r="B26" s="29" t="s">
        <v>63</v>
      </c>
      <c r="C26" s="35" t="s">
        <v>64</v>
      </c>
      <c r="D26" s="23" t="s">
        <v>42</v>
      </c>
      <c r="E26" s="70">
        <v>1641.65</v>
      </c>
      <c r="G26" s="24">
        <v>1641.65</v>
      </c>
      <c r="H26" s="25">
        <v>56.32</v>
      </c>
      <c r="I26" s="25">
        <f t="shared" si="2"/>
        <v>92457.73</v>
      </c>
      <c r="J26" s="26" t="s">
        <v>65</v>
      </c>
    </row>
    <row r="27" spans="2:10" ht="24.6" customHeight="1" x14ac:dyDescent="0.25">
      <c r="B27" s="29" t="s">
        <v>66</v>
      </c>
      <c r="C27" s="35" t="s">
        <v>67</v>
      </c>
      <c r="D27" s="23" t="s">
        <v>42</v>
      </c>
      <c r="E27" s="70">
        <v>1641.65</v>
      </c>
      <c r="G27" s="24">
        <v>1641.65</v>
      </c>
      <c r="H27" s="25">
        <v>79.28</v>
      </c>
      <c r="I27" s="25">
        <f t="shared" si="2"/>
        <v>130150.01</v>
      </c>
      <c r="J27" s="26" t="s">
        <v>31</v>
      </c>
    </row>
    <row r="28" spans="2:10" ht="24.6" customHeight="1" x14ac:dyDescent="0.25">
      <c r="B28" s="29" t="s">
        <v>68</v>
      </c>
      <c r="C28" s="35" t="s">
        <v>69</v>
      </c>
      <c r="D28" s="23" t="s">
        <v>42</v>
      </c>
      <c r="E28" s="70">
        <v>187357.85</v>
      </c>
      <c r="G28" s="24">
        <v>187357.85</v>
      </c>
      <c r="H28" s="25">
        <v>14.93</v>
      </c>
      <c r="I28" s="25">
        <f t="shared" si="2"/>
        <v>2797252.7</v>
      </c>
      <c r="J28" s="26" t="s">
        <v>31</v>
      </c>
    </row>
    <row r="29" spans="2:10" ht="24.6" customHeight="1" x14ac:dyDescent="0.25">
      <c r="B29" s="29" t="s">
        <v>70</v>
      </c>
      <c r="C29" s="35" t="s">
        <v>71</v>
      </c>
      <c r="D29" s="23" t="s">
        <v>42</v>
      </c>
      <c r="E29" s="70">
        <v>253921.35</v>
      </c>
      <c r="G29" s="24">
        <v>253921.35</v>
      </c>
      <c r="H29" s="25">
        <v>6.21</v>
      </c>
      <c r="I29" s="25">
        <f t="shared" si="2"/>
        <v>1576851.58</v>
      </c>
      <c r="J29" s="26" t="s">
        <v>72</v>
      </c>
    </row>
    <row r="30" spans="2:10" ht="24.6" customHeight="1" x14ac:dyDescent="0.25">
      <c r="B30" s="29" t="s">
        <v>73</v>
      </c>
      <c r="C30" s="35" t="s">
        <v>74</v>
      </c>
      <c r="D30" s="23" t="s">
        <v>42</v>
      </c>
      <c r="E30" s="70">
        <v>77484.509999999995</v>
      </c>
      <c r="G30" s="24">
        <v>77484.509999999995</v>
      </c>
      <c r="H30" s="25">
        <v>31.12</v>
      </c>
      <c r="I30" s="25">
        <f t="shared" si="2"/>
        <v>2411317.9500000002</v>
      </c>
      <c r="J30" s="26" t="s">
        <v>31</v>
      </c>
    </row>
    <row r="31" spans="2:10" ht="24.6" customHeight="1" x14ac:dyDescent="0.25">
      <c r="B31" s="29" t="s">
        <v>75</v>
      </c>
      <c r="C31" s="35" t="s">
        <v>76</v>
      </c>
      <c r="D31" s="23" t="s">
        <v>42</v>
      </c>
      <c r="E31" s="70">
        <v>99519.78</v>
      </c>
      <c r="G31" s="24">
        <v>99519.78</v>
      </c>
      <c r="H31" s="25">
        <v>38.28</v>
      </c>
      <c r="I31" s="25">
        <f t="shared" si="2"/>
        <v>3809617.18</v>
      </c>
      <c r="J31" s="26" t="s">
        <v>31</v>
      </c>
    </row>
    <row r="32" spans="2:10" ht="24.6" customHeight="1" x14ac:dyDescent="0.25">
      <c r="B32" s="29" t="s">
        <v>77</v>
      </c>
      <c r="C32" s="35" t="s">
        <v>78</v>
      </c>
      <c r="D32" s="23" t="s">
        <v>42</v>
      </c>
      <c r="E32" s="70">
        <v>39501.760000000002</v>
      </c>
      <c r="G32" s="24">
        <v>39501.760000000002</v>
      </c>
      <c r="H32" s="25">
        <v>24.3</v>
      </c>
      <c r="I32" s="25">
        <f t="shared" si="2"/>
        <v>959892.77</v>
      </c>
      <c r="J32" s="26" t="s">
        <v>31</v>
      </c>
    </row>
    <row r="33" spans="2:10" ht="24.6" customHeight="1" x14ac:dyDescent="0.25">
      <c r="B33" s="29" t="s">
        <v>79</v>
      </c>
      <c r="C33" s="35" t="s">
        <v>80</v>
      </c>
      <c r="D33" s="23" t="s">
        <v>42</v>
      </c>
      <c r="E33" s="70">
        <v>82677.7</v>
      </c>
      <c r="G33" s="24">
        <v>82677.7</v>
      </c>
      <c r="H33" s="25">
        <v>27.02</v>
      </c>
      <c r="I33" s="25">
        <f t="shared" si="2"/>
        <v>2233951.4500000002</v>
      </c>
      <c r="J33" s="26" t="s">
        <v>31</v>
      </c>
    </row>
    <row r="34" spans="2:10" ht="24.6" customHeight="1" x14ac:dyDescent="0.25">
      <c r="B34" s="29" t="s">
        <v>81</v>
      </c>
      <c r="C34" s="35" t="s">
        <v>82</v>
      </c>
      <c r="D34" s="23" t="s">
        <v>42</v>
      </c>
      <c r="E34" s="70">
        <v>230588.22</v>
      </c>
      <c r="G34" s="24">
        <v>230588.22</v>
      </c>
      <c r="H34" s="25">
        <v>6.8</v>
      </c>
      <c r="I34" s="25">
        <f t="shared" si="2"/>
        <v>1567999.9</v>
      </c>
      <c r="J34" s="26" t="s">
        <v>31</v>
      </c>
    </row>
    <row r="35" spans="2:10" ht="24.6" customHeight="1" x14ac:dyDescent="0.25">
      <c r="B35" s="29" t="s">
        <v>83</v>
      </c>
      <c r="C35" s="35" t="s">
        <v>84</v>
      </c>
      <c r="D35" s="23" t="s">
        <v>85</v>
      </c>
      <c r="E35" s="70">
        <v>62712.29</v>
      </c>
      <c r="G35" s="24">
        <v>62712.29</v>
      </c>
      <c r="H35" s="25">
        <v>4.8100000000000005</v>
      </c>
      <c r="I35" s="25">
        <f t="shared" si="2"/>
        <v>301646.11</v>
      </c>
      <c r="J35" s="26" t="s">
        <v>86</v>
      </c>
    </row>
    <row r="36" spans="2:10" ht="24.6" customHeight="1" x14ac:dyDescent="0.25">
      <c r="B36" s="29" t="s">
        <v>87</v>
      </c>
      <c r="C36" s="35" t="s">
        <v>88</v>
      </c>
      <c r="D36" s="23" t="s">
        <v>42</v>
      </c>
      <c r="E36" s="70">
        <v>37398.5</v>
      </c>
      <c r="G36" s="24">
        <v>37398.5</v>
      </c>
      <c r="H36" s="25">
        <v>120</v>
      </c>
      <c r="I36" s="25">
        <f t="shared" si="2"/>
        <v>4487820</v>
      </c>
      <c r="J36" s="26" t="s">
        <v>89</v>
      </c>
    </row>
    <row r="37" spans="2:10" ht="24.6" customHeight="1" x14ac:dyDescent="0.25">
      <c r="B37" s="29" t="s">
        <v>90</v>
      </c>
      <c r="C37" s="35" t="s">
        <v>91</v>
      </c>
      <c r="D37" s="23" t="s">
        <v>92</v>
      </c>
      <c r="E37" s="70">
        <v>3111</v>
      </c>
      <c r="G37" s="24">
        <v>3111</v>
      </c>
      <c r="H37" s="25">
        <v>30.88</v>
      </c>
      <c r="I37" s="25">
        <f t="shared" si="2"/>
        <v>96067.68</v>
      </c>
      <c r="J37" s="26" t="s">
        <v>93</v>
      </c>
    </row>
    <row r="38" spans="2:10" ht="24.6" customHeight="1" x14ac:dyDescent="0.25">
      <c r="B38" s="29" t="s">
        <v>94</v>
      </c>
      <c r="C38" s="35" t="s">
        <v>95</v>
      </c>
      <c r="D38" s="23" t="s">
        <v>85</v>
      </c>
      <c r="E38" s="70">
        <v>183293.34</v>
      </c>
      <c r="G38" s="24">
        <v>183293.34</v>
      </c>
      <c r="H38" s="25">
        <v>13.48</v>
      </c>
      <c r="I38" s="25">
        <f t="shared" si="2"/>
        <v>2470794.2200000002</v>
      </c>
      <c r="J38" s="26" t="s">
        <v>31</v>
      </c>
    </row>
    <row r="39" spans="2:10" ht="24.6" customHeight="1" x14ac:dyDescent="0.25">
      <c r="B39" s="29" t="s">
        <v>96</v>
      </c>
      <c r="C39" s="35" t="s">
        <v>97</v>
      </c>
      <c r="D39" s="23" t="s">
        <v>85</v>
      </c>
      <c r="E39" s="70">
        <v>29863.61</v>
      </c>
      <c r="G39" s="36">
        <v>29863.61</v>
      </c>
      <c r="H39" s="25">
        <v>12.31</v>
      </c>
      <c r="I39" s="25">
        <f t="shared" si="2"/>
        <v>367621.04</v>
      </c>
      <c r="J39" s="26" t="s">
        <v>31</v>
      </c>
    </row>
    <row r="40" spans="2:10" ht="24.6" customHeight="1" x14ac:dyDescent="0.25">
      <c r="B40" s="29" t="s">
        <v>98</v>
      </c>
      <c r="C40" s="35" t="s">
        <v>99</v>
      </c>
      <c r="D40" s="23" t="s">
        <v>42</v>
      </c>
      <c r="E40" s="70">
        <v>322756.46000000002</v>
      </c>
      <c r="G40" s="36">
        <v>356581.91000000003</v>
      </c>
      <c r="H40" s="25">
        <v>3.71</v>
      </c>
      <c r="I40" s="25">
        <f t="shared" si="2"/>
        <v>1322918.8899999999</v>
      </c>
      <c r="J40" s="26" t="s">
        <v>31</v>
      </c>
    </row>
    <row r="41" spans="2:10" ht="24.6" customHeight="1" x14ac:dyDescent="0.25">
      <c r="B41" s="29" t="s">
        <v>100</v>
      </c>
      <c r="C41" s="35" t="s">
        <v>101</v>
      </c>
      <c r="D41" s="23" t="s">
        <v>42</v>
      </c>
      <c r="E41" s="70">
        <v>18786.62</v>
      </c>
      <c r="G41" s="36">
        <v>18786.62</v>
      </c>
      <c r="H41" s="25">
        <v>58.28</v>
      </c>
      <c r="I41" s="25">
        <f t="shared" si="2"/>
        <v>1094884.21</v>
      </c>
      <c r="J41" s="26" t="s">
        <v>102</v>
      </c>
    </row>
    <row r="42" spans="2:10" ht="24.6" customHeight="1" x14ac:dyDescent="0.25">
      <c r="B42" s="29" t="s">
        <v>103</v>
      </c>
      <c r="C42" s="35" t="s">
        <v>104</v>
      </c>
      <c r="D42" s="23" t="s">
        <v>42</v>
      </c>
      <c r="E42" s="70">
        <v>44709.919999999998</v>
      </c>
      <c r="G42" s="36">
        <v>44940.68</v>
      </c>
      <c r="H42" s="25">
        <v>23.38</v>
      </c>
      <c r="I42" s="25">
        <f t="shared" si="2"/>
        <v>1050713.1000000001</v>
      </c>
      <c r="J42" s="26" t="s">
        <v>105</v>
      </c>
    </row>
    <row r="43" spans="2:10" ht="24.6" customHeight="1" x14ac:dyDescent="0.25">
      <c r="B43" s="29" t="s">
        <v>106</v>
      </c>
      <c r="C43" s="35" t="s">
        <v>107</v>
      </c>
      <c r="D43" s="23" t="s">
        <v>85</v>
      </c>
      <c r="E43" s="70">
        <v>23168.27</v>
      </c>
      <c r="G43" s="24">
        <v>23168.27</v>
      </c>
      <c r="H43" s="25">
        <v>300</v>
      </c>
      <c r="I43" s="25">
        <f t="shared" si="2"/>
        <v>6950481</v>
      </c>
      <c r="J43" s="26" t="s">
        <v>108</v>
      </c>
    </row>
    <row r="44" spans="2:10" ht="24.6" customHeight="1" x14ac:dyDescent="0.25">
      <c r="B44" s="15" t="s">
        <v>109</v>
      </c>
      <c r="C44" s="16" t="s">
        <v>110</v>
      </c>
      <c r="D44" s="17"/>
      <c r="E44" s="69"/>
      <c r="G44" s="18"/>
      <c r="H44" s="19"/>
      <c r="I44" s="19">
        <f>SUM(I45:I56)</f>
        <v>6510007.4399999995</v>
      </c>
      <c r="J44" s="20"/>
    </row>
    <row r="45" spans="2:10" ht="24.6" customHeight="1" x14ac:dyDescent="0.25">
      <c r="B45" s="38" t="s">
        <v>111</v>
      </c>
      <c r="C45" s="39" t="s">
        <v>62</v>
      </c>
      <c r="D45" s="40" t="s">
        <v>42</v>
      </c>
      <c r="E45" s="73">
        <v>43403.75</v>
      </c>
      <c r="G45" s="36">
        <v>48836.160000000003</v>
      </c>
      <c r="H45" s="37">
        <v>6.38</v>
      </c>
      <c r="I45" s="25">
        <f t="shared" ref="I45:I56" si="3">+ROUND(G45*H45,2)</f>
        <v>311574.7</v>
      </c>
      <c r="J45" s="26" t="s">
        <v>31</v>
      </c>
    </row>
    <row r="46" spans="2:10" ht="24.6" customHeight="1" x14ac:dyDescent="0.25">
      <c r="B46" s="38" t="s">
        <v>112</v>
      </c>
      <c r="C46" s="39" t="s">
        <v>64</v>
      </c>
      <c r="D46" s="40" t="s">
        <v>42</v>
      </c>
      <c r="E46" s="73">
        <v>438.42</v>
      </c>
      <c r="G46" s="36">
        <v>493.29</v>
      </c>
      <c r="H46" s="37">
        <v>56.32</v>
      </c>
      <c r="I46" s="25">
        <f t="shared" si="3"/>
        <v>27782.09</v>
      </c>
      <c r="J46" s="26" t="s">
        <v>65</v>
      </c>
    </row>
    <row r="47" spans="2:10" ht="24.6" customHeight="1" x14ac:dyDescent="0.25">
      <c r="B47" s="38" t="s">
        <v>113</v>
      </c>
      <c r="C47" s="39" t="s">
        <v>69</v>
      </c>
      <c r="D47" s="40" t="s">
        <v>42</v>
      </c>
      <c r="E47" s="73">
        <v>34474.300000000003</v>
      </c>
      <c r="G47" s="36">
        <v>37883.4</v>
      </c>
      <c r="H47" s="37">
        <v>14.93</v>
      </c>
      <c r="I47" s="25">
        <f t="shared" si="3"/>
        <v>565599.16</v>
      </c>
      <c r="J47" s="26" t="s">
        <v>31</v>
      </c>
    </row>
    <row r="48" spans="2:10" ht="24.6" customHeight="1" x14ac:dyDescent="0.25">
      <c r="B48" s="38" t="s">
        <v>114</v>
      </c>
      <c r="C48" s="39" t="s">
        <v>71</v>
      </c>
      <c r="D48" s="40" t="s">
        <v>42</v>
      </c>
      <c r="E48" s="73">
        <v>34634.06</v>
      </c>
      <c r="G48" s="36">
        <v>44522.6</v>
      </c>
      <c r="H48" s="37">
        <v>6.21</v>
      </c>
      <c r="I48" s="25">
        <f t="shared" si="3"/>
        <v>276485.34999999998</v>
      </c>
      <c r="J48" s="26" t="s">
        <v>72</v>
      </c>
    </row>
    <row r="49" spans="2:10" ht="24.6" customHeight="1" x14ac:dyDescent="0.25">
      <c r="B49" s="38" t="s">
        <v>115</v>
      </c>
      <c r="C49" s="39" t="s">
        <v>116</v>
      </c>
      <c r="D49" s="40" t="s">
        <v>42</v>
      </c>
      <c r="E49" s="73">
        <v>34731.26</v>
      </c>
      <c r="G49" s="36">
        <v>34731.26</v>
      </c>
      <c r="H49" s="37">
        <v>38.28</v>
      </c>
      <c r="I49" s="25">
        <f t="shared" si="3"/>
        <v>1329512.6299999999</v>
      </c>
      <c r="J49" s="26" t="s">
        <v>31</v>
      </c>
    </row>
    <row r="50" spans="2:10" ht="24.6" customHeight="1" x14ac:dyDescent="0.25">
      <c r="B50" s="38" t="s">
        <v>117</v>
      </c>
      <c r="C50" s="39" t="s">
        <v>118</v>
      </c>
      <c r="D50" s="40" t="s">
        <v>42</v>
      </c>
      <c r="E50" s="73">
        <v>20322.16</v>
      </c>
      <c r="G50" s="36">
        <v>20322.260000000002</v>
      </c>
      <c r="H50" s="37">
        <v>27.02</v>
      </c>
      <c r="I50" s="25">
        <f t="shared" si="3"/>
        <v>549107.47</v>
      </c>
      <c r="J50" s="26" t="s">
        <v>31</v>
      </c>
    </row>
    <row r="51" spans="2:10" ht="24.6" customHeight="1" x14ac:dyDescent="0.25">
      <c r="B51" s="38" t="s">
        <v>119</v>
      </c>
      <c r="C51" s="39" t="s">
        <v>120</v>
      </c>
      <c r="D51" s="40" t="s">
        <v>85</v>
      </c>
      <c r="E51" s="73">
        <v>13121.66</v>
      </c>
      <c r="G51" s="36">
        <v>13604.54</v>
      </c>
      <c r="H51" s="37">
        <v>4.8100000000000005</v>
      </c>
      <c r="I51" s="25">
        <f t="shared" si="3"/>
        <v>65437.84</v>
      </c>
      <c r="J51" s="26" t="s">
        <v>86</v>
      </c>
    </row>
    <row r="52" spans="2:10" ht="24.6" customHeight="1" x14ac:dyDescent="0.25">
      <c r="B52" s="38" t="s">
        <v>121</v>
      </c>
      <c r="C52" s="39" t="s">
        <v>95</v>
      </c>
      <c r="D52" s="40" t="s">
        <v>85</v>
      </c>
      <c r="E52" s="73">
        <v>49072.31</v>
      </c>
      <c r="G52" s="36">
        <v>49072.31</v>
      </c>
      <c r="H52" s="37">
        <v>13.48</v>
      </c>
      <c r="I52" s="25">
        <f t="shared" si="3"/>
        <v>661494.74</v>
      </c>
      <c r="J52" s="26" t="s">
        <v>31</v>
      </c>
    </row>
    <row r="53" spans="2:10" ht="24.6" customHeight="1" x14ac:dyDescent="0.25">
      <c r="B53" s="38" t="s">
        <v>122</v>
      </c>
      <c r="C53" s="39" t="s">
        <v>101</v>
      </c>
      <c r="D53" s="40" t="s">
        <v>42</v>
      </c>
      <c r="E53" s="73">
        <v>8600.17</v>
      </c>
      <c r="G53" s="36">
        <v>10124.36</v>
      </c>
      <c r="H53" s="37">
        <v>58.28</v>
      </c>
      <c r="I53" s="25">
        <f t="shared" si="3"/>
        <v>590047.69999999995</v>
      </c>
      <c r="J53" s="26" t="s">
        <v>102</v>
      </c>
    </row>
    <row r="54" spans="2:10" ht="24.6" customHeight="1" x14ac:dyDescent="0.25">
      <c r="B54" s="38" t="s">
        <v>123</v>
      </c>
      <c r="C54" s="39" t="s">
        <v>104</v>
      </c>
      <c r="D54" s="40" t="s">
        <v>42</v>
      </c>
      <c r="E54" s="73">
        <v>7365.31</v>
      </c>
      <c r="G54" s="36">
        <v>8021.29</v>
      </c>
      <c r="H54" s="37">
        <v>23.38</v>
      </c>
      <c r="I54" s="25">
        <f t="shared" si="3"/>
        <v>187537.76</v>
      </c>
      <c r="J54" s="26" t="s">
        <v>105</v>
      </c>
    </row>
    <row r="55" spans="2:10" ht="24.6" customHeight="1" x14ac:dyDescent="0.25">
      <c r="B55" s="38"/>
      <c r="C55" s="39" t="s">
        <v>107</v>
      </c>
      <c r="D55" s="40"/>
      <c r="E55" s="73">
        <v>9722.1299999999992</v>
      </c>
      <c r="G55" s="36"/>
      <c r="H55" s="37"/>
      <c r="I55" s="25">
        <f t="shared" si="3"/>
        <v>0</v>
      </c>
      <c r="J55" s="26"/>
    </row>
    <row r="56" spans="2:10" ht="38.450000000000003" customHeight="1" x14ac:dyDescent="0.25">
      <c r="B56" s="38" t="s">
        <v>124</v>
      </c>
      <c r="C56" s="39" t="s">
        <v>125</v>
      </c>
      <c r="D56" s="40" t="s">
        <v>42</v>
      </c>
      <c r="E56" s="73">
        <v>9722.1299999999992</v>
      </c>
      <c r="G56" s="36">
        <v>9727.14</v>
      </c>
      <c r="H56" s="37">
        <v>200</v>
      </c>
      <c r="I56" s="25">
        <f t="shared" si="3"/>
        <v>1945428</v>
      </c>
      <c r="J56" s="26" t="s">
        <v>126</v>
      </c>
    </row>
    <row r="57" spans="2:10" ht="24.6" customHeight="1" x14ac:dyDescent="0.25">
      <c r="B57" s="32" t="s">
        <v>127</v>
      </c>
      <c r="C57" s="33" t="s">
        <v>128</v>
      </c>
      <c r="D57" s="34"/>
      <c r="E57" s="72"/>
      <c r="G57" s="12"/>
      <c r="H57" s="13"/>
      <c r="I57" s="13">
        <f>SUM(I58:I65)</f>
        <v>25917273.890000001</v>
      </c>
      <c r="J57" s="14"/>
    </row>
    <row r="58" spans="2:10" ht="38.450000000000003" customHeight="1" x14ac:dyDescent="0.25">
      <c r="B58" s="29" t="s">
        <v>129</v>
      </c>
      <c r="C58" s="22" t="s">
        <v>130</v>
      </c>
      <c r="D58" s="23" t="s">
        <v>131</v>
      </c>
      <c r="E58" s="70">
        <v>190730.09</v>
      </c>
      <c r="G58" s="36">
        <v>215791.84</v>
      </c>
      <c r="H58" s="25">
        <v>14.47</v>
      </c>
      <c r="I58" s="25">
        <f t="shared" ref="I58:I65" si="4">+ROUND(G58*H58,2)</f>
        <v>3122507.92</v>
      </c>
      <c r="J58" s="27" t="s">
        <v>132</v>
      </c>
    </row>
    <row r="59" spans="2:10" ht="24.6" customHeight="1" x14ac:dyDescent="0.25">
      <c r="B59" s="29" t="s">
        <v>133</v>
      </c>
      <c r="C59" s="22" t="s">
        <v>134</v>
      </c>
      <c r="D59" s="23" t="s">
        <v>131</v>
      </c>
      <c r="E59" s="70">
        <v>231266.68</v>
      </c>
      <c r="G59" s="36">
        <v>270443.2</v>
      </c>
      <c r="H59" s="25">
        <v>9.81</v>
      </c>
      <c r="I59" s="25">
        <f t="shared" si="4"/>
        <v>2653047.79</v>
      </c>
      <c r="J59" s="27" t="s">
        <v>135</v>
      </c>
    </row>
    <row r="60" spans="2:10" ht="24.6" customHeight="1" x14ac:dyDescent="0.25">
      <c r="B60" s="29" t="s">
        <v>136</v>
      </c>
      <c r="C60" s="22" t="s">
        <v>137</v>
      </c>
      <c r="D60" s="23" t="s">
        <v>131</v>
      </c>
      <c r="E60" s="70">
        <v>24100.39</v>
      </c>
      <c r="G60" s="36">
        <v>24144.47</v>
      </c>
      <c r="H60" s="25">
        <v>13.870000000000001</v>
      </c>
      <c r="I60" s="25">
        <f t="shared" si="4"/>
        <v>334883.8</v>
      </c>
      <c r="J60" s="27" t="s">
        <v>132</v>
      </c>
    </row>
    <row r="61" spans="2:10" ht="24.6" customHeight="1" x14ac:dyDescent="0.25">
      <c r="B61" s="29" t="s">
        <v>138</v>
      </c>
      <c r="C61" s="22" t="s">
        <v>139</v>
      </c>
      <c r="D61" s="23" t="s">
        <v>131</v>
      </c>
      <c r="E61" s="70">
        <v>238212.28</v>
      </c>
      <c r="G61" s="36">
        <v>304709.78999999998</v>
      </c>
      <c r="H61" s="25">
        <v>1.3800000000000001</v>
      </c>
      <c r="I61" s="25">
        <f t="shared" si="4"/>
        <v>420499.51</v>
      </c>
      <c r="J61" s="27" t="s">
        <v>132</v>
      </c>
    </row>
    <row r="62" spans="2:10" ht="34.9" customHeight="1" x14ac:dyDescent="0.25">
      <c r="B62" s="29" t="s">
        <v>140</v>
      </c>
      <c r="C62" s="22" t="s">
        <v>141</v>
      </c>
      <c r="D62" s="23" t="s">
        <v>131</v>
      </c>
      <c r="E62" s="70">
        <v>282203.15999999997</v>
      </c>
      <c r="G62" s="36">
        <v>292556.83</v>
      </c>
      <c r="H62" s="25">
        <v>14.450000000000001</v>
      </c>
      <c r="I62" s="25">
        <f t="shared" si="4"/>
        <v>4227446.1900000004</v>
      </c>
      <c r="J62" s="27" t="s">
        <v>132</v>
      </c>
    </row>
    <row r="63" spans="2:10" ht="34.9" customHeight="1" x14ac:dyDescent="0.25">
      <c r="B63" s="29" t="s">
        <v>142</v>
      </c>
      <c r="C63" s="22" t="s">
        <v>143</v>
      </c>
      <c r="D63" s="23" t="s">
        <v>131</v>
      </c>
      <c r="E63" s="70">
        <v>2720358.03</v>
      </c>
      <c r="G63" s="36">
        <v>2720358.0300000003</v>
      </c>
      <c r="H63" s="25">
        <v>1.83</v>
      </c>
      <c r="I63" s="25">
        <f t="shared" si="4"/>
        <v>4978255.1900000004</v>
      </c>
      <c r="J63" s="27" t="s">
        <v>132</v>
      </c>
    </row>
    <row r="64" spans="2:10" ht="34.9" customHeight="1" x14ac:dyDescent="0.25">
      <c r="B64" s="29" t="s">
        <v>144</v>
      </c>
      <c r="C64" s="22" t="s">
        <v>145</v>
      </c>
      <c r="D64" s="23" t="s">
        <v>131</v>
      </c>
      <c r="E64" s="70">
        <v>307007.78999999998</v>
      </c>
      <c r="G64" s="36">
        <v>307007.78999999998</v>
      </c>
      <c r="H64" s="25">
        <v>17.809999999999999</v>
      </c>
      <c r="I64" s="25">
        <f t="shared" si="4"/>
        <v>5467808.7400000002</v>
      </c>
      <c r="J64" s="27" t="s">
        <v>132</v>
      </c>
    </row>
    <row r="65" spans="2:10" ht="34.9" customHeight="1" x14ac:dyDescent="0.25">
      <c r="B65" s="29" t="s">
        <v>146</v>
      </c>
      <c r="C65" s="22" t="s">
        <v>147</v>
      </c>
      <c r="D65" s="23" t="s">
        <v>131</v>
      </c>
      <c r="E65" s="70">
        <v>2432824.84</v>
      </c>
      <c r="G65" s="36">
        <v>2547472.84</v>
      </c>
      <c r="H65" s="25">
        <v>1.85</v>
      </c>
      <c r="I65" s="25">
        <f t="shared" si="4"/>
        <v>4712824.75</v>
      </c>
      <c r="J65" s="27" t="s">
        <v>132</v>
      </c>
    </row>
    <row r="66" spans="2:10" ht="24.6" customHeight="1" x14ac:dyDescent="0.25">
      <c r="B66" s="32" t="s">
        <v>148</v>
      </c>
      <c r="C66" s="33" t="s">
        <v>149</v>
      </c>
      <c r="D66" s="41"/>
      <c r="E66" s="72"/>
      <c r="G66" s="12"/>
      <c r="H66" s="13"/>
      <c r="I66" s="13">
        <f>SUM(I67:I86)</f>
        <v>6480181.8399999989</v>
      </c>
      <c r="J66" s="14"/>
    </row>
    <row r="67" spans="2:10" ht="24.6" customHeight="1" x14ac:dyDescent="0.25">
      <c r="B67" s="29" t="s">
        <v>150</v>
      </c>
      <c r="C67" s="30" t="s">
        <v>151</v>
      </c>
      <c r="D67" s="23" t="s">
        <v>42</v>
      </c>
      <c r="E67" s="70">
        <v>4420.53</v>
      </c>
      <c r="G67" s="24">
        <v>4420.53</v>
      </c>
      <c r="H67" s="25">
        <v>6.38</v>
      </c>
      <c r="I67" s="25">
        <f t="shared" ref="I67:I86" si="5">+ROUND(G67*H67,2)</f>
        <v>28202.98</v>
      </c>
      <c r="J67" s="26" t="s">
        <v>31</v>
      </c>
    </row>
    <row r="68" spans="2:10" ht="24.6" customHeight="1" x14ac:dyDescent="0.25">
      <c r="B68" s="29" t="s">
        <v>152</v>
      </c>
      <c r="C68" s="22" t="s">
        <v>153</v>
      </c>
      <c r="D68" s="23" t="s">
        <v>42</v>
      </c>
      <c r="E68" s="70">
        <v>659.87</v>
      </c>
      <c r="G68" s="24">
        <v>659.87</v>
      </c>
      <c r="H68" s="25">
        <v>27.54</v>
      </c>
      <c r="I68" s="25">
        <f t="shared" si="5"/>
        <v>18172.82</v>
      </c>
      <c r="J68" s="26" t="s">
        <v>31</v>
      </c>
    </row>
    <row r="69" spans="2:10" ht="24.6" customHeight="1" x14ac:dyDescent="0.25">
      <c r="B69" s="29" t="s">
        <v>154</v>
      </c>
      <c r="C69" s="22" t="s">
        <v>99</v>
      </c>
      <c r="D69" s="23" t="s">
        <v>42</v>
      </c>
      <c r="E69" s="70">
        <v>3760.66</v>
      </c>
      <c r="G69" s="24">
        <v>3760.66</v>
      </c>
      <c r="H69" s="25">
        <v>3.87</v>
      </c>
      <c r="I69" s="25">
        <f t="shared" si="5"/>
        <v>14553.75</v>
      </c>
      <c r="J69" s="26" t="s">
        <v>155</v>
      </c>
    </row>
    <row r="70" spans="2:10" ht="24.6" customHeight="1" x14ac:dyDescent="0.25">
      <c r="B70" s="29" t="s">
        <v>156</v>
      </c>
      <c r="C70" s="22" t="s">
        <v>157</v>
      </c>
      <c r="D70" s="23" t="s">
        <v>42</v>
      </c>
      <c r="E70" s="70">
        <v>293.99</v>
      </c>
      <c r="G70" s="24">
        <v>293.99</v>
      </c>
      <c r="H70" s="25">
        <v>481.24</v>
      </c>
      <c r="I70" s="25">
        <f t="shared" si="5"/>
        <v>141479.75</v>
      </c>
      <c r="J70" s="26" t="s">
        <v>158</v>
      </c>
    </row>
    <row r="71" spans="2:10" ht="24.6" customHeight="1" x14ac:dyDescent="0.25">
      <c r="B71" s="29" t="s">
        <v>159</v>
      </c>
      <c r="C71" s="22" t="s">
        <v>160</v>
      </c>
      <c r="D71" s="23" t="s">
        <v>42</v>
      </c>
      <c r="E71" s="70">
        <v>74.16</v>
      </c>
      <c r="G71" s="24">
        <v>74.16</v>
      </c>
      <c r="H71" s="25">
        <v>350.87</v>
      </c>
      <c r="I71" s="25">
        <f t="shared" si="5"/>
        <v>26020.52</v>
      </c>
      <c r="J71" s="26" t="s">
        <v>161</v>
      </c>
    </row>
    <row r="72" spans="2:10" ht="24.6" customHeight="1" x14ac:dyDescent="0.25">
      <c r="B72" s="29" t="s">
        <v>162</v>
      </c>
      <c r="C72" s="22" t="s">
        <v>163</v>
      </c>
      <c r="D72" s="23" t="s">
        <v>42</v>
      </c>
      <c r="E72" s="70">
        <v>146.15</v>
      </c>
      <c r="G72" s="24">
        <v>146.15</v>
      </c>
      <c r="H72" s="25">
        <v>570</v>
      </c>
      <c r="I72" s="25">
        <f t="shared" si="5"/>
        <v>83305.5</v>
      </c>
      <c r="J72" s="26" t="s">
        <v>161</v>
      </c>
    </row>
    <row r="73" spans="2:10" ht="24.6" customHeight="1" x14ac:dyDescent="0.25">
      <c r="B73" s="29" t="s">
        <v>164</v>
      </c>
      <c r="C73" s="22" t="s">
        <v>165</v>
      </c>
      <c r="D73" s="23" t="s">
        <v>42</v>
      </c>
      <c r="E73" s="70">
        <v>327.78</v>
      </c>
      <c r="G73" s="24">
        <v>327.78000000000003</v>
      </c>
      <c r="H73" s="25">
        <v>680</v>
      </c>
      <c r="I73" s="25">
        <f t="shared" si="5"/>
        <v>222890.4</v>
      </c>
      <c r="J73" s="26" t="s">
        <v>161</v>
      </c>
    </row>
    <row r="74" spans="2:10" ht="24.6" customHeight="1" x14ac:dyDescent="0.25">
      <c r="B74" s="29" t="s">
        <v>166</v>
      </c>
      <c r="C74" s="22" t="s">
        <v>167</v>
      </c>
      <c r="D74" s="23" t="s">
        <v>168</v>
      </c>
      <c r="E74" s="70">
        <v>21921.59</v>
      </c>
      <c r="G74" s="24">
        <v>21921.59</v>
      </c>
      <c r="H74" s="25">
        <v>250</v>
      </c>
      <c r="I74" s="25">
        <f t="shared" si="5"/>
        <v>5480397.5</v>
      </c>
      <c r="J74" s="26" t="s">
        <v>169</v>
      </c>
    </row>
    <row r="75" spans="2:10" ht="24.6" customHeight="1" x14ac:dyDescent="0.25">
      <c r="B75" s="29" t="s">
        <v>170</v>
      </c>
      <c r="C75" s="22" t="s">
        <v>171</v>
      </c>
      <c r="D75" s="23" t="s">
        <v>85</v>
      </c>
      <c r="E75" s="70">
        <v>1666.48</v>
      </c>
      <c r="G75" s="24">
        <v>1666.48</v>
      </c>
      <c r="H75" s="25">
        <v>130.54</v>
      </c>
      <c r="I75" s="25">
        <f t="shared" si="5"/>
        <v>217542.3</v>
      </c>
      <c r="J75" s="26" t="s">
        <v>172</v>
      </c>
    </row>
    <row r="76" spans="2:10" ht="24.6" customHeight="1" x14ac:dyDescent="0.25">
      <c r="B76" s="29" t="s">
        <v>173</v>
      </c>
      <c r="C76" s="22" t="s">
        <v>174</v>
      </c>
      <c r="D76" s="23" t="s">
        <v>85</v>
      </c>
      <c r="E76" s="70">
        <v>50.93</v>
      </c>
      <c r="G76" s="24">
        <v>50.93</v>
      </c>
      <c r="H76" s="25">
        <v>145.87</v>
      </c>
      <c r="I76" s="25">
        <f t="shared" si="5"/>
        <v>7429.16</v>
      </c>
      <c r="J76" s="26" t="s">
        <v>172</v>
      </c>
    </row>
    <row r="77" spans="2:10" ht="24.6" customHeight="1" x14ac:dyDescent="0.25">
      <c r="B77" s="29" t="s">
        <v>175</v>
      </c>
      <c r="C77" s="22" t="s">
        <v>176</v>
      </c>
      <c r="D77" s="23" t="s">
        <v>177</v>
      </c>
      <c r="E77" s="70">
        <v>83.8</v>
      </c>
      <c r="G77" s="24">
        <v>83.8</v>
      </c>
      <c r="H77" s="25">
        <v>946.01</v>
      </c>
      <c r="I77" s="25">
        <f t="shared" si="5"/>
        <v>79275.64</v>
      </c>
      <c r="J77" s="26" t="s">
        <v>31</v>
      </c>
    </row>
    <row r="78" spans="2:10" ht="24.6" customHeight="1" x14ac:dyDescent="0.25">
      <c r="B78" s="29" t="s">
        <v>178</v>
      </c>
      <c r="C78" s="22" t="s">
        <v>179</v>
      </c>
      <c r="D78" s="23" t="s">
        <v>92</v>
      </c>
      <c r="E78" s="70">
        <v>32.700000000000003</v>
      </c>
      <c r="G78" s="24">
        <v>32.700000000000003</v>
      </c>
      <c r="H78" s="25">
        <v>1188.1100000000001</v>
      </c>
      <c r="I78" s="25">
        <f t="shared" si="5"/>
        <v>38851.199999999997</v>
      </c>
      <c r="J78" s="26" t="s">
        <v>31</v>
      </c>
    </row>
    <row r="79" spans="2:10" ht="24.6" customHeight="1" x14ac:dyDescent="0.25">
      <c r="B79" s="29" t="s">
        <v>180</v>
      </c>
      <c r="C79" s="22" t="s">
        <v>181</v>
      </c>
      <c r="D79" s="23" t="s">
        <v>177</v>
      </c>
      <c r="E79" s="70">
        <v>37.799999999999997</v>
      </c>
      <c r="G79" s="24">
        <v>37.800000000000004</v>
      </c>
      <c r="H79" s="25">
        <v>1567.71</v>
      </c>
      <c r="I79" s="25">
        <f t="shared" si="5"/>
        <v>59259.44</v>
      </c>
      <c r="J79" s="26" t="s">
        <v>31</v>
      </c>
    </row>
    <row r="80" spans="2:10" ht="24.6" customHeight="1" x14ac:dyDescent="0.25">
      <c r="B80" s="29" t="s">
        <v>182</v>
      </c>
      <c r="C80" s="30" t="s">
        <v>183</v>
      </c>
      <c r="D80" s="23" t="s">
        <v>18</v>
      </c>
      <c r="E80" s="71">
        <v>9</v>
      </c>
      <c r="G80" s="24">
        <v>9</v>
      </c>
      <c r="H80" s="28">
        <v>1811.52</v>
      </c>
      <c r="I80" s="25">
        <f t="shared" si="5"/>
        <v>16303.68</v>
      </c>
      <c r="J80" s="26" t="s">
        <v>161</v>
      </c>
    </row>
    <row r="81" spans="2:10" ht="24.6" customHeight="1" x14ac:dyDescent="0.25">
      <c r="B81" s="29" t="s">
        <v>184</v>
      </c>
      <c r="C81" s="30" t="s">
        <v>185</v>
      </c>
      <c r="D81" s="23" t="s">
        <v>18</v>
      </c>
      <c r="E81" s="71">
        <v>1</v>
      </c>
      <c r="G81" s="24">
        <v>1</v>
      </c>
      <c r="H81" s="28">
        <v>2256.54</v>
      </c>
      <c r="I81" s="25">
        <f t="shared" si="5"/>
        <v>2256.54</v>
      </c>
      <c r="J81" s="26" t="s">
        <v>161</v>
      </c>
    </row>
    <row r="82" spans="2:10" ht="24.6" customHeight="1" x14ac:dyDescent="0.25">
      <c r="B82" s="29" t="s">
        <v>186</v>
      </c>
      <c r="C82" s="30" t="s">
        <v>187</v>
      </c>
      <c r="D82" s="23" t="s">
        <v>18</v>
      </c>
      <c r="E82" s="71">
        <v>4</v>
      </c>
      <c r="G82" s="24">
        <v>4</v>
      </c>
      <c r="H82" s="28">
        <v>5478.64</v>
      </c>
      <c r="I82" s="25">
        <f t="shared" si="5"/>
        <v>21914.560000000001</v>
      </c>
      <c r="J82" s="26" t="s">
        <v>161</v>
      </c>
    </row>
    <row r="83" spans="2:10" ht="24.6" customHeight="1" x14ac:dyDescent="0.25">
      <c r="B83" s="29" t="s">
        <v>188</v>
      </c>
      <c r="C83" s="30" t="s">
        <v>189</v>
      </c>
      <c r="D83" s="23" t="s">
        <v>18</v>
      </c>
      <c r="E83" s="71">
        <v>9</v>
      </c>
      <c r="G83" s="24">
        <v>9</v>
      </c>
      <c r="H83" s="28">
        <v>1000</v>
      </c>
      <c r="I83" s="25">
        <f t="shared" si="5"/>
        <v>9000</v>
      </c>
      <c r="J83" s="26" t="s">
        <v>161</v>
      </c>
    </row>
    <row r="84" spans="2:10" ht="24.6" customHeight="1" x14ac:dyDescent="0.25">
      <c r="B84" s="29" t="s">
        <v>190</v>
      </c>
      <c r="C84" s="30" t="s">
        <v>191</v>
      </c>
      <c r="D84" s="23" t="s">
        <v>18</v>
      </c>
      <c r="E84" s="71">
        <v>1</v>
      </c>
      <c r="G84" s="24">
        <v>1</v>
      </c>
      <c r="H84" s="28">
        <v>2500</v>
      </c>
      <c r="I84" s="25">
        <f t="shared" si="5"/>
        <v>2500</v>
      </c>
      <c r="J84" s="26" t="s">
        <v>161</v>
      </c>
    </row>
    <row r="85" spans="2:10" ht="24.6" customHeight="1" x14ac:dyDescent="0.25">
      <c r="B85" s="29" t="s">
        <v>192</v>
      </c>
      <c r="C85" s="30" t="s">
        <v>193</v>
      </c>
      <c r="D85" s="23" t="s">
        <v>92</v>
      </c>
      <c r="E85" s="71">
        <v>38</v>
      </c>
      <c r="G85" s="24">
        <v>38</v>
      </c>
      <c r="H85" s="28">
        <v>70.87</v>
      </c>
      <c r="I85" s="25">
        <f t="shared" si="5"/>
        <v>2693.06</v>
      </c>
      <c r="J85" s="26" t="s">
        <v>161</v>
      </c>
    </row>
    <row r="86" spans="2:10" ht="24.6" customHeight="1" x14ac:dyDescent="0.25">
      <c r="B86" s="29" t="s">
        <v>194</v>
      </c>
      <c r="C86" s="30" t="s">
        <v>195</v>
      </c>
      <c r="D86" s="23" t="s">
        <v>85</v>
      </c>
      <c r="E86" s="71">
        <v>852.52</v>
      </c>
      <c r="G86" s="24">
        <v>852.52</v>
      </c>
      <c r="H86" s="28">
        <v>9.5400000000000009</v>
      </c>
      <c r="I86" s="25">
        <f t="shared" si="5"/>
        <v>8133.04</v>
      </c>
      <c r="J86" s="26" t="s">
        <v>161</v>
      </c>
    </row>
    <row r="87" spans="2:10" ht="24.6" customHeight="1" x14ac:dyDescent="0.25">
      <c r="B87" s="32" t="s">
        <v>196</v>
      </c>
      <c r="C87" s="33" t="s">
        <v>197</v>
      </c>
      <c r="D87" s="42"/>
      <c r="E87" s="72"/>
      <c r="G87" s="12"/>
      <c r="H87" s="13"/>
      <c r="I87" s="13">
        <f>+I88</f>
        <v>1556701.2</v>
      </c>
      <c r="J87" s="14"/>
    </row>
    <row r="88" spans="2:10" ht="36" customHeight="1" thickBot="1" x14ac:dyDescent="0.3">
      <c r="B88" s="29" t="s">
        <v>198</v>
      </c>
      <c r="C88" s="22" t="s">
        <v>199</v>
      </c>
      <c r="D88" s="23" t="s">
        <v>34</v>
      </c>
      <c r="E88" s="70">
        <v>8</v>
      </c>
      <c r="G88" s="31">
        <v>8</v>
      </c>
      <c r="H88" s="28">
        <v>194587.65</v>
      </c>
      <c r="I88" s="25">
        <f>+ROUND(G88*H88,2)</f>
        <v>1556701.2</v>
      </c>
      <c r="J88" s="26" t="s">
        <v>161</v>
      </c>
    </row>
    <row r="89" spans="2:10" ht="13.5" thickBot="1" x14ac:dyDescent="0.25">
      <c r="B89" s="43"/>
      <c r="C89" s="44" t="s">
        <v>200</v>
      </c>
      <c r="D89" s="45"/>
      <c r="E89" s="74"/>
      <c r="G89" s="46"/>
      <c r="H89" s="47"/>
      <c r="I89" s="48">
        <f>+I87+I66+I57+I22+I8</f>
        <v>88586684.429999992</v>
      </c>
      <c r="J89" s="49"/>
    </row>
    <row r="90" spans="2:10" ht="194.45" customHeight="1" x14ac:dyDescent="0.2">
      <c r="B90" s="50"/>
      <c r="C90" s="51" t="s">
        <v>201</v>
      </c>
      <c r="D90" s="52"/>
      <c r="E90" s="75"/>
      <c r="G90" s="55"/>
      <c r="H90" s="53">
        <f>I90/I89</f>
        <v>0.15873767000628225</v>
      </c>
      <c r="I90" s="54">
        <v>14062043.880000001</v>
      </c>
      <c r="J90" s="67" t="s">
        <v>202</v>
      </c>
    </row>
    <row r="91" spans="2:10" ht="13.5" thickBot="1" x14ac:dyDescent="0.25">
      <c r="B91" s="56"/>
      <c r="C91" s="57" t="s">
        <v>203</v>
      </c>
      <c r="D91" s="58"/>
      <c r="E91" s="76"/>
      <c r="G91" s="55"/>
      <c r="H91" s="53">
        <v>0.1</v>
      </c>
      <c r="I91" s="54">
        <f>+H91*I89</f>
        <v>8858668.443</v>
      </c>
      <c r="J91" s="59"/>
    </row>
    <row r="92" spans="2:10" ht="13.5" thickBot="1" x14ac:dyDescent="0.25">
      <c r="B92" s="43"/>
      <c r="C92" s="44" t="s">
        <v>204</v>
      </c>
      <c r="D92" s="45"/>
      <c r="E92" s="74"/>
      <c r="G92" s="60"/>
      <c r="H92" s="61"/>
      <c r="I92" s="62">
        <f>+I89+I90+I91</f>
        <v>111507396.75299999</v>
      </c>
      <c r="J92" s="63"/>
    </row>
  </sheetData>
  <autoFilter ref="B7:J92" xr:uid="{297DDCDE-0066-49AF-A7D7-35666292A50F}"/>
  <mergeCells count="7">
    <mergeCell ref="G6:J6"/>
    <mergeCell ref="B2:E2"/>
    <mergeCell ref="B3:E3"/>
    <mergeCell ref="B6:B7"/>
    <mergeCell ref="C6:C7"/>
    <mergeCell ref="D6:D7"/>
    <mergeCell ref="E6:E7"/>
  </mergeCells>
  <printOptions horizontalCentered="1"/>
  <pageMargins left="0.51181102362204722" right="0.51181102362204722" top="0.55118110236220474" bottom="0.35433070866141736" header="0.31496062992125984" footer="0.31496062992125984"/>
  <pageSetup paperSize="9" scale="10" fitToHeight="0" orientation="portrait" r:id="rId1"/>
  <ignoredErrors>
    <ignoredError sqref="I87"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EMR</vt:lpstr>
      <vt:lpstr>EMR!Área_de_impresión</vt:lpstr>
      <vt:lpstr>EMR!Títulos_a_imprimir</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2022-10-29T04:45:54Z</dcterms:created>
  <dcterms:modified xsi:type="dcterms:W3CDTF">2022-10-29T05:20:13Z</dcterms:modified>
</cp:coreProperties>
</file>